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985" windowWidth="15750" windowHeight="12330" tabRatio="920" firstSheet="2" activeTab="2"/>
  </bookViews>
  <sheets>
    <sheet name="Contact JM" sheetId="13" state="hidden" r:id="rId1"/>
    <sheet name="Producten MN JM" sheetId="22" state="hidden" r:id="rId2"/>
    <sheet name="Overzicht aanbieders producten " sheetId="3" r:id="rId3"/>
  </sheets>
  <externalReferences>
    <externalReference r:id="rId4"/>
  </externalReferences>
  <definedNames>
    <definedName name="_xlnm._FilterDatabase" localSheetId="0" hidden="1">'Contact JM'!$A$2:$AB$2</definedName>
    <definedName name="_xlnm._FilterDatabase" localSheetId="2" hidden="1">'Overzicht aanbieders producten '!$B$7:$N$85</definedName>
    <definedName name="_xlnm._FilterDatabase" localSheetId="1" hidden="1">'Producten MN JM'!$A$1:$S$73</definedName>
    <definedName name="_xlnm.Print_Area" localSheetId="0">'Contact JM'!$G$3:$H$73</definedName>
    <definedName name="_xlnm.Print_Area" localSheetId="2">'Overzicht aanbieders producten '!$A$1:$N$7</definedName>
  </definedNames>
  <calcPr calcId="145621"/>
</workbook>
</file>

<file path=xl/calcChain.xml><?xml version="1.0" encoding="utf-8"?>
<calcChain xmlns="http://schemas.openxmlformats.org/spreadsheetml/2006/main">
  <c r="K2" i="3" l="1"/>
  <c r="F5" i="3"/>
  <c r="G5" i="3"/>
  <c r="H5" i="3"/>
  <c r="N2" i="3"/>
  <c r="M2" i="3"/>
  <c r="L2" i="3"/>
  <c r="E5" i="3"/>
  <c r="D5" i="3"/>
  <c r="C5" i="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11" i="13"/>
  <c r="A6" i="13"/>
  <c r="A8" i="13"/>
  <c r="A10" i="13"/>
  <c r="B69" i="22"/>
  <c r="B67" i="22"/>
  <c r="B66" i="22"/>
  <c r="B58" i="22"/>
  <c r="B55" i="22"/>
  <c r="B45" i="22"/>
  <c r="B40" i="22"/>
  <c r="B35" i="22"/>
  <c r="B19" i="22"/>
  <c r="B16" i="22"/>
  <c r="B15" i="22"/>
  <c r="B12" i="22"/>
  <c r="B11" i="22"/>
  <c r="B8" i="22"/>
  <c r="B9" i="22"/>
  <c r="B10" i="22"/>
  <c r="B13" i="22"/>
  <c r="B17" i="22"/>
  <c r="B20" i="22"/>
  <c r="B22" i="22"/>
  <c r="B23" i="22"/>
  <c r="B27" i="22"/>
  <c r="B28" i="22"/>
  <c r="B29" i="22"/>
  <c r="B31" i="22"/>
  <c r="B33" i="22"/>
  <c r="B34" i="22"/>
  <c r="B36" i="22"/>
  <c r="B37" i="22"/>
  <c r="B38" i="22"/>
  <c r="B39" i="22"/>
  <c r="B41" i="22"/>
  <c r="B42" i="22"/>
  <c r="B44" i="22"/>
  <c r="B46" i="22"/>
  <c r="B47" i="22"/>
  <c r="B49" i="22"/>
  <c r="B50" i="22"/>
  <c r="B51" i="22"/>
  <c r="B52" i="22"/>
  <c r="B53" i="22"/>
  <c r="B54" i="22"/>
  <c r="B57" i="22"/>
  <c r="B59" i="22"/>
  <c r="B60" i="22"/>
  <c r="B61" i="22"/>
  <c r="B62" i="22"/>
  <c r="B63" i="22"/>
  <c r="B65" i="22"/>
  <c r="B68" i="22"/>
  <c r="B70" i="22"/>
  <c r="B7" i="22"/>
  <c r="E4" i="13"/>
  <c r="E5" i="13"/>
  <c r="E7" i="13"/>
  <c r="E8" i="13"/>
  <c r="E9" i="13"/>
  <c r="E10" i="13"/>
  <c r="E11" i="13"/>
  <c r="E12" i="13"/>
  <c r="E13" i="13"/>
  <c r="E14" i="13"/>
  <c r="E15" i="13"/>
  <c r="E17" i="13"/>
  <c r="E18" i="13"/>
  <c r="E20" i="13"/>
  <c r="E21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2" i="13"/>
  <c r="E63" i="13"/>
  <c r="E66" i="13"/>
  <c r="E67" i="13"/>
  <c r="E68" i="13"/>
  <c r="E69" i="13"/>
  <c r="E70" i="13"/>
  <c r="E72" i="13"/>
  <c r="E3" i="13"/>
  <c r="A104" i="22"/>
  <c r="E47" i="13"/>
  <c r="F84" i="22"/>
  <c r="F83" i="22"/>
  <c r="F82" i="22"/>
  <c r="M5" i="22"/>
  <c r="L5" i="22"/>
  <c r="K5" i="22"/>
  <c r="J5" i="22"/>
  <c r="I5" i="22"/>
  <c r="H5" i="22"/>
  <c r="S2" i="22"/>
  <c r="R2" i="22"/>
  <c r="Q2" i="22"/>
  <c r="P2" i="22"/>
  <c r="W1" i="22"/>
  <c r="E16" i="13"/>
  <c r="E6" i="13"/>
  <c r="E73" i="13"/>
  <c r="A4" i="13"/>
</calcChain>
</file>

<file path=xl/sharedStrings.xml><?xml version="1.0" encoding="utf-8"?>
<sst xmlns="http://schemas.openxmlformats.org/spreadsheetml/2006/main" count="2382" uniqueCount="892">
  <si>
    <t>Adres</t>
  </si>
  <si>
    <t>postcode</t>
  </si>
  <si>
    <t>plaats</t>
  </si>
  <si>
    <t>telefoon</t>
  </si>
  <si>
    <t>BO</t>
  </si>
  <si>
    <t>MN</t>
  </si>
  <si>
    <t>2e tel.no.</t>
  </si>
  <si>
    <t>Houten</t>
  </si>
  <si>
    <t xml:space="preserve">x </t>
  </si>
  <si>
    <t>ja</t>
  </si>
  <si>
    <t>Postbus</t>
  </si>
  <si>
    <t>3740 BA</t>
  </si>
  <si>
    <t>Baarn</t>
  </si>
  <si>
    <t>035 6475227</t>
  </si>
  <si>
    <t>Alfons Klarenbeek</t>
  </si>
  <si>
    <t>a.klarenbeek@amerpoort.nl</t>
  </si>
  <si>
    <t>p.willems@amerpoort.nl</t>
  </si>
  <si>
    <t>x</t>
  </si>
  <si>
    <t>035 6475555</t>
  </si>
  <si>
    <t>Utrecht</t>
  </si>
  <si>
    <t>3500 GG</t>
  </si>
  <si>
    <t>Agro Businesspark</t>
  </si>
  <si>
    <t>6708 PW</t>
  </si>
  <si>
    <t>Wageningen</t>
  </si>
  <si>
    <t>Beusichemseweg</t>
  </si>
  <si>
    <t>3997 ML</t>
  </si>
  <si>
    <t xml:space="preserve">Postbus </t>
  </si>
  <si>
    <t>1300 BG</t>
  </si>
  <si>
    <t>Almere</t>
  </si>
  <si>
    <t>036 5491000</t>
  </si>
  <si>
    <t>D.F. Hempel</t>
  </si>
  <si>
    <t>d.hempel@doenersdreefzorg.nl</t>
  </si>
  <si>
    <t>info@doenersdreefzorg.nl</t>
  </si>
  <si>
    <t>Nieuwegein</t>
  </si>
  <si>
    <t>3800 GJ</t>
  </si>
  <si>
    <t>Amersfoort</t>
  </si>
  <si>
    <t>06 30123718</t>
  </si>
  <si>
    <t>088 8920250</t>
  </si>
  <si>
    <t>3430 JB</t>
  </si>
  <si>
    <t>06 10230923</t>
  </si>
  <si>
    <t>Jeroen van Anrooij</t>
  </si>
  <si>
    <t>jeroen.van.anrooij@humanitas-dmh.nl</t>
  </si>
  <si>
    <t>Impegno</t>
  </si>
  <si>
    <t>2508 CK</t>
  </si>
  <si>
    <t>Den Haag</t>
  </si>
  <si>
    <t>Joost Zorgt Nederland B.V.</t>
  </si>
  <si>
    <t>Ondiep Zuidzijde</t>
  </si>
  <si>
    <t>3551 BW</t>
  </si>
  <si>
    <t>06 13038705</t>
  </si>
  <si>
    <t>030 2731300</t>
  </si>
  <si>
    <t>3700 AA</t>
  </si>
  <si>
    <t>Zeist</t>
  </si>
  <si>
    <t>085 4010088</t>
  </si>
  <si>
    <t>030 6956173</t>
  </si>
  <si>
    <t>3506 GS</t>
  </si>
  <si>
    <t>030 2749137</t>
  </si>
  <si>
    <t>030 2749121</t>
  </si>
  <si>
    <t>2900 AD</t>
  </si>
  <si>
    <t>Capelle ad Ijssel</t>
  </si>
  <si>
    <t>010 2640777</t>
  </si>
  <si>
    <t>Jos van Pel</t>
  </si>
  <si>
    <t>j.vanpel@leliezorggroep.nl</t>
  </si>
  <si>
    <t>Leven &amp; Zorg BV</t>
  </si>
  <si>
    <t>Overschiestraat</t>
  </si>
  <si>
    <t>55 6e et</t>
  </si>
  <si>
    <t>1062 HN</t>
  </si>
  <si>
    <t>Amsterdam</t>
  </si>
  <si>
    <t>M. El.Aazzaoui</t>
  </si>
  <si>
    <t>info@levenenzorg.nl</t>
  </si>
  <si>
    <t>m.el.aazzaoui@levenenzorg.nl</t>
  </si>
  <si>
    <t>Leveo Care B.V. (h.o. CareHouse)</t>
  </si>
  <si>
    <t>S.R. van Schagen</t>
  </si>
  <si>
    <t>Lister</t>
  </si>
  <si>
    <t xml:space="preserve">Furkaplateau </t>
  </si>
  <si>
    <t>3524 ZH</t>
  </si>
  <si>
    <t>030 2361070</t>
  </si>
  <si>
    <t>marliesvanloon@lister.nl</t>
  </si>
  <si>
    <t>Culemborg</t>
  </si>
  <si>
    <t>3800 BG</t>
  </si>
  <si>
    <t>033 7602700</t>
  </si>
  <si>
    <t>h.vanesch@philadelphia.nl</t>
  </si>
  <si>
    <t>PrivaZorg WMO Beheer B.V.</t>
  </si>
  <si>
    <t>Hardwareweg</t>
  </si>
  <si>
    <t>3821 BM</t>
  </si>
  <si>
    <t>033 4556762</t>
  </si>
  <si>
    <t>Professionals in NAH</t>
  </si>
  <si>
    <t>7240 AA</t>
  </si>
  <si>
    <t>Lochem</t>
  </si>
  <si>
    <t>06 10519390</t>
  </si>
  <si>
    <t>G.J. Voortman</t>
  </si>
  <si>
    <t>wmo@nah.nl</t>
  </si>
  <si>
    <t>0573 442646</t>
  </si>
  <si>
    <t>nee</t>
  </si>
  <si>
    <t>Reinaerde</t>
  </si>
  <si>
    <t>3502 GJ</t>
  </si>
  <si>
    <t>secretariaathouten@reinaerde.nl</t>
  </si>
  <si>
    <t>030 2299922</t>
  </si>
  <si>
    <t>3998 ZR</t>
  </si>
  <si>
    <t>Schalkwijk</t>
  </si>
  <si>
    <t>088 3280328</t>
  </si>
  <si>
    <t>A. Gomez-Vazquez</t>
  </si>
  <si>
    <t>a.gomez@raz.nl</t>
  </si>
  <si>
    <t>paw.bijleveld@raz.nl</t>
  </si>
  <si>
    <t>Rivas Zorggroep</t>
  </si>
  <si>
    <t>4200 AB</t>
  </si>
  <si>
    <t>Gorinchem</t>
  </si>
  <si>
    <t>06 21568510</t>
  </si>
  <si>
    <t>Siloah (Sirjon)</t>
  </si>
  <si>
    <t>2980 AG</t>
  </si>
  <si>
    <t>Ridderkerk</t>
  </si>
  <si>
    <t>088 2754500</t>
  </si>
  <si>
    <t>Sterrenberglaan</t>
  </si>
  <si>
    <t>3712 XZ</t>
  </si>
  <si>
    <t>Huis ter Heide</t>
  </si>
  <si>
    <t>088 2019222</t>
  </si>
  <si>
    <t>ageeth.wildeman@abrona.nl</t>
  </si>
  <si>
    <t>Amsterdamsestraatweg</t>
  </si>
  <si>
    <t>3555 HX</t>
  </si>
  <si>
    <t>030 8509561</t>
  </si>
  <si>
    <t>Hendriklaan</t>
  </si>
  <si>
    <t>3482 VR</t>
  </si>
  <si>
    <t>Harmelen</t>
  </si>
  <si>
    <t>Molenspoor</t>
  </si>
  <si>
    <t>6A</t>
  </si>
  <si>
    <t>3985 SH</t>
  </si>
  <si>
    <t>Werkhoven</t>
  </si>
  <si>
    <t>0343 563133</t>
  </si>
  <si>
    <t>Jacco Hoorn</t>
  </si>
  <si>
    <t>jhoorn@debarrage.nl</t>
  </si>
  <si>
    <t>info@debarrage.nl</t>
  </si>
  <si>
    <t>Wittevrouwenkade</t>
  </si>
  <si>
    <t>3512 CR</t>
  </si>
  <si>
    <t>030 2340819</t>
  </si>
  <si>
    <t>Hoofdstraat</t>
  </si>
  <si>
    <t>3972 LA</t>
  </si>
  <si>
    <t>Driebergen</t>
  </si>
  <si>
    <t>0343 410273</t>
  </si>
  <si>
    <t>wederkerigheid@planet.nl</t>
  </si>
  <si>
    <t>Waalstraat</t>
  </si>
  <si>
    <t xml:space="preserve">3522 SE </t>
  </si>
  <si>
    <t>06 51247618</t>
  </si>
  <si>
    <t>m.groenendijk@exodus.nl</t>
  </si>
  <si>
    <t>Eiland</t>
  </si>
  <si>
    <t>4143 EN</t>
  </si>
  <si>
    <t>Leerdam</t>
  </si>
  <si>
    <t>0345 614241</t>
  </si>
  <si>
    <t>simone.blom@huisterleede.nl</t>
  </si>
  <si>
    <t>info@huisterleede.nl</t>
  </si>
  <si>
    <t>Klaphekweg</t>
  </si>
  <si>
    <t>6713 HN</t>
  </si>
  <si>
    <t>Ede</t>
  </si>
  <si>
    <t>0318 66 8033</t>
  </si>
  <si>
    <t>06 1334 0734</t>
  </si>
  <si>
    <t xml:space="preserve">Ravenswade </t>
  </si>
  <si>
    <t>150q</t>
  </si>
  <si>
    <t>3439 LD</t>
  </si>
  <si>
    <t>030 2800056</t>
  </si>
  <si>
    <t>Nedereindseweg</t>
  </si>
  <si>
    <t>3437 PS</t>
  </si>
  <si>
    <t>030 6056923</t>
  </si>
  <si>
    <t>dhr. Dr. H. Eleveld</t>
  </si>
  <si>
    <t>h.eleveld@stichtingnedereind.nl</t>
  </si>
  <si>
    <t>3990 GJ</t>
  </si>
  <si>
    <t>06 39570622</t>
  </si>
  <si>
    <t>a.vankruistum@profilazorg.nl</t>
  </si>
  <si>
    <t>info@profilazorg.nl</t>
  </si>
  <si>
    <t>030 6374667</t>
  </si>
  <si>
    <t>IJsselstein</t>
  </si>
  <si>
    <t>3430 BE</t>
  </si>
  <si>
    <t>030 8802132</t>
  </si>
  <si>
    <t>secretariaat@vitras.nl</t>
  </si>
  <si>
    <t>030 8802200</t>
  </si>
  <si>
    <t>3700 AD</t>
  </si>
  <si>
    <t>030 6938000</t>
  </si>
  <si>
    <t>Wilgenweg</t>
  </si>
  <si>
    <t>2964 AM</t>
  </si>
  <si>
    <t>Groot Ammers</t>
  </si>
  <si>
    <t>0184 605301</t>
  </si>
  <si>
    <t>Daan Iken</t>
  </si>
  <si>
    <t>info@zbzh.nl</t>
  </si>
  <si>
    <t>d.iken@zbzh.nl</t>
  </si>
  <si>
    <t>4200 EA</t>
  </si>
  <si>
    <t>06 24672496</t>
  </si>
  <si>
    <t>m.henderson@syndion.nl</t>
  </si>
  <si>
    <t>info@syndion.nl</t>
  </si>
  <si>
    <t>0183 651150</t>
  </si>
  <si>
    <t>Thuiszorg Good4Life</t>
  </si>
  <si>
    <t>Tennesseedreef</t>
  </si>
  <si>
    <t>3565 CK</t>
  </si>
  <si>
    <t>06 19354871</t>
  </si>
  <si>
    <t>Faith Kartal</t>
  </si>
  <si>
    <t>fkartal@goodforlife.nl</t>
  </si>
  <si>
    <t>030 2656540</t>
  </si>
  <si>
    <t>Prof. V.d. Scheerstraat</t>
  </si>
  <si>
    <t>2035 AM</t>
  </si>
  <si>
    <t>Haarlem</t>
  </si>
  <si>
    <t>06 39234393</t>
  </si>
  <si>
    <t>k.scheffer@thuiszorginholland.nl</t>
  </si>
  <si>
    <t>023 8200150</t>
  </si>
  <si>
    <t>3700 AL</t>
  </si>
  <si>
    <t>030 6940073</t>
  </si>
  <si>
    <t>030 6940070</t>
  </si>
  <si>
    <t>Hof van Transwijk</t>
  </si>
  <si>
    <t>3526 XB</t>
  </si>
  <si>
    <t>3400 AG</t>
  </si>
  <si>
    <t>Zorg en Welzijn (Leeflang)</t>
  </si>
  <si>
    <t>Kruisvaarderland</t>
  </si>
  <si>
    <t>3994 TL</t>
  </si>
  <si>
    <t>030 6361506</t>
  </si>
  <si>
    <t>Carola Leeflang</t>
  </si>
  <si>
    <t>carolaleeflang@hotmail.com</t>
  </si>
  <si>
    <t>030 6877055</t>
  </si>
  <si>
    <t>management@geranos.nl</t>
  </si>
  <si>
    <t>3430 BD</t>
  </si>
  <si>
    <t>030 6007140</t>
  </si>
  <si>
    <t>leverancier</t>
  </si>
  <si>
    <t>OZ  1</t>
  </si>
  <si>
    <t>OZ 2</t>
  </si>
  <si>
    <t>OZ 3</t>
  </si>
  <si>
    <t>OMD 1</t>
  </si>
  <si>
    <t>OMD 2</t>
  </si>
  <si>
    <t>OMD 3</t>
  </si>
  <si>
    <t>KV</t>
  </si>
  <si>
    <t>Vervoer</t>
  </si>
  <si>
    <t>format gegevens</t>
  </si>
  <si>
    <t>kwaliteitscheck</t>
  </si>
  <si>
    <t>v</t>
  </si>
  <si>
    <t xml:space="preserve">v </t>
  </si>
  <si>
    <t>gebeld met redenen 3/2/2015</t>
  </si>
  <si>
    <t>Syndion</t>
  </si>
  <si>
    <t>Thuiszorg Good4life</t>
  </si>
  <si>
    <t>Thuiszorg In Holland</t>
  </si>
  <si>
    <t>Vecht en Ijssel</t>
  </si>
  <si>
    <t>Zorgspectrum</t>
  </si>
  <si>
    <t>vv niet voor deze doelgroep/thuissituatie</t>
  </si>
  <si>
    <t>tel.ctt Henk Jonker</t>
  </si>
  <si>
    <t>Onvergetelijk Leven B.V.</t>
  </si>
  <si>
    <t>Utrechtseweg</t>
  </si>
  <si>
    <t>1213 TR</t>
  </si>
  <si>
    <t>Hilversum</t>
  </si>
  <si>
    <t>06-19252033</t>
  </si>
  <si>
    <t>j.vanlit@siloah.nl</t>
  </si>
  <si>
    <t>Johannes van Lit</t>
  </si>
  <si>
    <t>Zorgbureau Lobie Care</t>
  </si>
  <si>
    <t>St. Laurensdreef</t>
  </si>
  <si>
    <t>3565 AJ</t>
  </si>
  <si>
    <t>Regilio M. Vrede</t>
  </si>
  <si>
    <t>r.vrede@zorgbureaulobiecare.nl</t>
  </si>
  <si>
    <t>r.loenen@exodus.nl</t>
  </si>
  <si>
    <t>gemeentedesk@philadelphia.nl</t>
  </si>
  <si>
    <t>4b</t>
  </si>
  <si>
    <t>Graaf Florisstraat</t>
  </si>
  <si>
    <t>4121 EL</t>
  </si>
  <si>
    <t>Everdingen</t>
  </si>
  <si>
    <t>06 13555789</t>
  </si>
  <si>
    <t>0347 779899</t>
  </si>
  <si>
    <t>info@werkaandewinkelvianen.nl</t>
  </si>
  <si>
    <t>Amart Schoop</t>
  </si>
  <si>
    <t>a.schoop@joostzorgt.nl</t>
  </si>
  <si>
    <t>020 8208230</t>
  </si>
  <si>
    <t>0348 443065</t>
  </si>
  <si>
    <t>030 3033500</t>
  </si>
  <si>
    <t>4000 AL</t>
  </si>
  <si>
    <t>Tiel</t>
  </si>
  <si>
    <t>0344 618270</t>
  </si>
  <si>
    <t>C.P.J. van Stiphout</t>
  </si>
  <si>
    <t>Zorgbureau Lobiecare</t>
  </si>
  <si>
    <t>6865 ZH</t>
  </si>
  <si>
    <t>Doorwerth</t>
  </si>
  <si>
    <t>026-3333037</t>
  </si>
  <si>
    <t>M. Markhorst</t>
  </si>
  <si>
    <t>m.markhorst@leokannerhuis.nl</t>
  </si>
  <si>
    <t>Uitwerking</t>
  </si>
  <si>
    <t>Kantmos</t>
  </si>
  <si>
    <t>3994 KJ</t>
  </si>
  <si>
    <t>06 15339278</t>
  </si>
  <si>
    <t>Ilonja Horvers</t>
  </si>
  <si>
    <t>ilonja@uitwerking.info</t>
  </si>
  <si>
    <t>r.denuijl@axioncontinu.nl</t>
  </si>
  <si>
    <t>030 6881714</t>
  </si>
  <si>
    <t>Populier</t>
  </si>
  <si>
    <t>2861 VT</t>
  </si>
  <si>
    <t>Bergambacht</t>
  </si>
  <si>
    <t>06 22193895</t>
  </si>
  <si>
    <t>A. Eijselendoorn</t>
  </si>
  <si>
    <t>OZ</t>
  </si>
  <si>
    <t>OMD</t>
  </si>
  <si>
    <t>V</t>
  </si>
  <si>
    <t>c.vanstiphout@thedinghsweert.nl</t>
  </si>
  <si>
    <t>Printrun B.V.</t>
  </si>
  <si>
    <t>Herenstraat</t>
  </si>
  <si>
    <t>3431 CA</t>
  </si>
  <si>
    <t>030 6703666</t>
  </si>
  <si>
    <t>T.H.L.M. van Doorn</t>
  </si>
  <si>
    <t>dorathe@printrun.nl</t>
  </si>
  <si>
    <t>Aanbieder</t>
  </si>
  <si>
    <t>corien.besamusca@abrona.nl</t>
  </si>
  <si>
    <t>Axion Continu</t>
  </si>
  <si>
    <t>Marlies van Loon</t>
  </si>
  <si>
    <t>Stichting Boogh</t>
  </si>
  <si>
    <t>c.pique@zorgspectrum.nl</t>
  </si>
  <si>
    <t>h.zegerius@philadelphia.nl</t>
  </si>
  <si>
    <t>4100 AJ</t>
  </si>
  <si>
    <t>06 26396505</t>
  </si>
  <si>
    <t>informatie@gb-autisme.nl</t>
  </si>
  <si>
    <t>06 51980361</t>
  </si>
  <si>
    <t>jvisser@reinaerde.nl</t>
  </si>
  <si>
    <t>3007 DC</t>
  </si>
  <si>
    <t>Rotterdam</t>
  </si>
  <si>
    <t>010 3130520</t>
  </si>
  <si>
    <t>contractering@leveo.nl</t>
  </si>
  <si>
    <t>hgroenendijk@axioncontinu.nl</t>
  </si>
  <si>
    <t>Henriet Groenendijk</t>
  </si>
  <si>
    <t>Wij 3.0</t>
  </si>
  <si>
    <t>Krommerijn</t>
  </si>
  <si>
    <t>3582 CT</t>
  </si>
  <si>
    <t>030 2926515</t>
  </si>
  <si>
    <t>pascal.derksen@wij30.nl</t>
  </si>
  <si>
    <t>mj.hermans@cooperatieboerenzorg.nl</t>
  </si>
  <si>
    <t>info@onvergetelijkleven.nl</t>
  </si>
  <si>
    <t>0348 342123</t>
  </si>
  <si>
    <t>Simon Vermeulen</t>
  </si>
  <si>
    <t>Zorgboerderij Huiberthoeve</t>
  </si>
  <si>
    <t xml:space="preserve">info@praktijkpsychomotorischetherapie.nl </t>
  </si>
  <si>
    <t>zorgcontracteringtimon@timon.nl</t>
  </si>
  <si>
    <t>f.zwarts@thedinghsweert.nl</t>
  </si>
  <si>
    <t>linda@privathuiszorg.nl</t>
  </si>
  <si>
    <t>i.bertels@rivas.nl</t>
  </si>
  <si>
    <t>y.dane@rivas.nl</t>
  </si>
  <si>
    <t>j.verhoef@impegno.nl</t>
  </si>
  <si>
    <t>miriam.houweling@wij30.nl</t>
  </si>
  <si>
    <t>Contactp overeenkomsten</t>
  </si>
  <si>
    <t>Directeur</t>
  </si>
  <si>
    <t>E-mail directeur</t>
  </si>
  <si>
    <t>E-mail ovk</t>
  </si>
  <si>
    <t>Contactp iWMO</t>
  </si>
  <si>
    <t>E-mail IWMO</t>
  </si>
  <si>
    <t>T.G. M. te Velde</t>
  </si>
  <si>
    <t>i.tevelde@thedinghsweert.nl</t>
  </si>
  <si>
    <t>F. Zwarts</t>
  </si>
  <si>
    <t>Marianne Saarloos, maatschappelijk werkende</t>
  </si>
  <si>
    <t>H.F.M. van Oldeniel, directeur bestuurder</t>
  </si>
  <si>
    <t>h.van.oldeniel@boogh.nl</t>
  </si>
  <si>
    <t>Ira Tonkes, controller</t>
  </si>
  <si>
    <t>i.tonkes@boogh.nl</t>
  </si>
  <si>
    <t>Dhr. A. de Vries</t>
  </si>
  <si>
    <t>Mw. E. van den Berg</t>
  </si>
  <si>
    <t>mw. J.J.A. Olij 
Bestuurder</t>
  </si>
  <si>
    <t>h.olij@timon.nl</t>
  </si>
  <si>
    <t>Koen van der Leer
Gebiedsmanager</t>
  </si>
  <si>
    <t>k.van.der.leer@timon.nl</t>
  </si>
  <si>
    <t>Ron Buurman
Controller</t>
  </si>
  <si>
    <t>R.buurman@timon.nl</t>
  </si>
  <si>
    <t>Zorgcontractering Timon
(alle zaken m.b.t. contractering en verantwoording mogen ook naar dit emailadres worden verzonden)</t>
  </si>
  <si>
    <t>Ron van Eeden, regiodirecteur</t>
  </si>
  <si>
    <t>r.vaneeden@kwintes.nl</t>
  </si>
  <si>
    <t xml:space="preserve">Mary Halter, accountmanager
Marcella Oviedo Nunez, gebiedsmanager
</t>
  </si>
  <si>
    <t>Sabine Dissels</t>
  </si>
  <si>
    <t>sabine.dissels@kwintes.nl</t>
  </si>
  <si>
    <t>Dhr. P.G.M. Willems</t>
  </si>
  <si>
    <t>WMOJW@amerpoort.nl</t>
  </si>
  <si>
    <t>Bert Riensema</t>
  </si>
  <si>
    <t>M. Martijn</t>
  </si>
  <si>
    <t>J. Duenk, voorzitter raad van bestuur</t>
  </si>
  <si>
    <t>jan.duenk@abrona.nl</t>
  </si>
  <si>
    <t>C Besamusca, manager transities</t>
  </si>
  <si>
    <t>arno van muijden en katinka lucassen, zorgadministratie</t>
  </si>
  <si>
    <t>arno.van.muijden@abrona.nl;katinka.lucassen@abrona.nl</t>
  </si>
  <si>
    <t>Ageeth Wildeman; manager maatschappelijke ondersteuning</t>
  </si>
  <si>
    <t>I. van der Graaf, indicatiesteller</t>
  </si>
  <si>
    <t>i.vandergraaf@doenersdreefzorg.nl</t>
  </si>
  <si>
    <t>G. Knobbe, planner</t>
  </si>
  <si>
    <t>g.knobbe@doenersdreefzorg.nl</t>
  </si>
  <si>
    <t>M. Groenendijk</t>
  </si>
  <si>
    <t>R. Loenen</t>
  </si>
  <si>
    <t>H.M.W. (Helma) de Vries, regiodirecteur Midden</t>
  </si>
  <si>
    <t>zorgverkoop.midden@eleos.nl</t>
  </si>
  <si>
    <t>Christine Visser, accountmanager</t>
  </si>
  <si>
    <t>André Vat, business controller</t>
  </si>
  <si>
    <t>info@leliezorggroep.nl</t>
  </si>
  <si>
    <t>Mevr. L. van der Tuin- van Blijderveen             WMO Coördinator</t>
  </si>
  <si>
    <t>wmocoordinator@leliezorggroep.nl</t>
  </si>
  <si>
    <t>Dhr. V. Kauffman                                                Financieel Consulent</t>
  </si>
  <si>
    <t>helpdeskfacturatie@leliezorggroep.nl</t>
  </si>
  <si>
    <t>Han de Jong, voorzitter bestuur/coach</t>
  </si>
  <si>
    <t>han@ibass.nl</t>
  </si>
  <si>
    <t>Nanda Koopmanschap, bestuurder/coach</t>
  </si>
  <si>
    <t>nanda@ibass.nl</t>
  </si>
  <si>
    <t>Willem Aalbers, administraitie</t>
  </si>
  <si>
    <t>willem@ibass.nl</t>
  </si>
  <si>
    <t>Margreet Vonkeman, secretariaat</t>
  </si>
  <si>
    <t>W. J. Nicolaas</t>
  </si>
  <si>
    <t>wim.nicolaas@vechtenijssel.nl</t>
  </si>
  <si>
    <t>Secretariaat</t>
  </si>
  <si>
    <t>info@vechtenijssel.nl</t>
  </si>
  <si>
    <t>Anja van Oers
Teammanager EAD</t>
  </si>
  <si>
    <t>Anja.van.oers@vechtenijssel.nl</t>
  </si>
  <si>
    <t>Henri Koelewijn
Manager EAD/Controller</t>
  </si>
  <si>
    <t>Henri.koelewijn@vechtenijssel.nl</t>
  </si>
  <si>
    <t>Rene Bouhuijzen</t>
    <phoneticPr fontId="3" type="noConversion"/>
  </si>
  <si>
    <t>rene@lapso.nl</t>
  </si>
  <si>
    <t>huib@lapso.nl</t>
  </si>
  <si>
    <t>Menno van Piggelen en Pascal Derksen (bestuur)</t>
  </si>
  <si>
    <t>Pascal Derksen - bestuurder</t>
  </si>
  <si>
    <t>Miriam Houweling - beleidsmedewerker</t>
  </si>
  <si>
    <t>Ida Clausing (teamleider bedrijfsbureau)</t>
  </si>
  <si>
    <t>Jeroen Blaas
Manager Bij u thuis</t>
  </si>
  <si>
    <t>j.blaas@zorgspectrum.nl</t>
  </si>
  <si>
    <t>Judy van Kleef
Beleidsadviseur Klant &amp; Marktontwikkeling</t>
  </si>
  <si>
    <t>zorgcontractering@zorgspectrum.nl</t>
  </si>
  <si>
    <t xml:space="preserve">Erika Knollema
Applicatiebeheer &amp; productieregistratie </t>
  </si>
  <si>
    <t>productieregistratie@zorgspectrum.nl</t>
  </si>
  <si>
    <t>Cynthia Piqué
Manager Klant &amp; Marktontwikkeling</t>
  </si>
  <si>
    <t>drs. J. Jans</t>
  </si>
  <si>
    <t>directieMN@legerdesheils.nl</t>
  </si>
  <si>
    <t>Frank van der Ploeg, informatiemanager</t>
  </si>
  <si>
    <t>Ferdinand van de Velde, regiomanager West (wmo)</t>
  </si>
  <si>
    <t>f.van.de.velde@legerdesheils.nl</t>
  </si>
  <si>
    <t>j.voortman@nah.nl</t>
  </si>
  <si>
    <t>S. Ridder, Accountmanager</t>
  </si>
  <si>
    <t>I. Temmink</t>
  </si>
  <si>
    <t>administratie@nah.nl</t>
  </si>
  <si>
    <t>M. Molenaar, K. Meuleman, Controller/Declaraties</t>
  </si>
  <si>
    <t>controller@nah.nl</t>
  </si>
  <si>
    <t>De heer H.A. Vogelaar mba</t>
  </si>
  <si>
    <t>t.groenendijk@syndion.nl</t>
  </si>
  <si>
    <t xml:space="preserve">Mevrouw Mireille Henderson </t>
  </si>
  <si>
    <t>De heer André Oosterlee</t>
  </si>
  <si>
    <t>a.oosterlee@syndion.nl</t>
  </si>
  <si>
    <t>Paul Hulst/ Bestuurder</t>
  </si>
  <si>
    <t>p.hulst@impegno.nl</t>
  </si>
  <si>
    <t>Renée Sonnemans/ Manager</t>
  </si>
  <si>
    <t>r.sonnemans@impegno.nl</t>
  </si>
  <si>
    <t>Berry Robart/ Administratief medewerker</t>
  </si>
  <si>
    <t>b.robart@impegno.nl</t>
  </si>
  <si>
    <t>Joram Verhoef/ Teamcoach (betreffende inhoud)</t>
  </si>
  <si>
    <t>Carlos Bruma, Directeur</t>
  </si>
  <si>
    <t>Cathelijne Feenstra, Office Manager</t>
  </si>
  <si>
    <t>cathelijne@baantraject.nl</t>
  </si>
  <si>
    <t>Roos Gooyer, begeleider dagbesteding</t>
  </si>
  <si>
    <t>roos@baantraject.nl</t>
  </si>
  <si>
    <t>Paulien van Pelt</t>
  </si>
  <si>
    <t>p.vanpelt@zbzh.nl</t>
  </si>
  <si>
    <t>Helene de With</t>
  </si>
  <si>
    <t>h.dewith@zbzh.nl</t>
  </si>
  <si>
    <t>Joske de Kruif(manager financiën)</t>
  </si>
  <si>
    <t>jdekruif@debarrage.nl</t>
  </si>
  <si>
    <t>dhr. Drs. C.J.M. Schetters</t>
  </si>
  <si>
    <t>k.schetters@huisterleede.nl</t>
  </si>
  <si>
    <t>mw. Simone Blom (staffunctionaris beleid, kwaliteit en veiligheid)</t>
  </si>
  <si>
    <t>Karin Scheffer - directeur</t>
  </si>
  <si>
    <t>Frans Hoeben / Siulan Robianto - afdeling administratie</t>
  </si>
  <si>
    <t>facturen@thuiszorginholland.nl</t>
  </si>
  <si>
    <t>indicaties - Liesbeth Mulch</t>
  </si>
  <si>
    <t>indicatie@thuiszorginholland.nl</t>
  </si>
  <si>
    <t>NL Visscher (06-13061302)</t>
  </si>
  <si>
    <t>Niekvisscher@outlook.com</t>
  </si>
  <si>
    <t>NL Visscher</t>
  </si>
  <si>
    <t>SL Visscher-van der Kwast 0641522155</t>
  </si>
  <si>
    <t>Sabinevanderkwast@gmail.com</t>
  </si>
  <si>
    <t>C.M. Heijblom</t>
  </si>
  <si>
    <t>k.heijblom@rivas.nl</t>
  </si>
  <si>
    <t>I. Bertels</t>
  </si>
  <si>
    <t>Y.Dane</t>
  </si>
  <si>
    <t>M van straalen/S.v/d laan</t>
  </si>
  <si>
    <t>info@dagcentrumutrechtoost.nl</t>
  </si>
  <si>
    <t>M E M van Straalen</t>
  </si>
  <si>
    <t>manon@dagcentrumutrechtoost.nl</t>
  </si>
  <si>
    <t>Arienne Visser (coördinator clëntenadministratie)</t>
  </si>
  <si>
    <t>ariennevisser@lister.nl</t>
  </si>
  <si>
    <t>Debbie Brugman (beleidsmedewerker)</t>
  </si>
  <si>
    <t>debbiebrugman@lister.nl</t>
  </si>
  <si>
    <t>B. van Leeuwen</t>
  </si>
  <si>
    <t>b.van.leeuwen@privazorg.nl</t>
  </si>
  <si>
    <t>C.Marthaler</t>
  </si>
  <si>
    <t>c.marthaler@privazorg.nl</t>
  </si>
  <si>
    <t>A. Rouwenhorst</t>
  </si>
  <si>
    <t>administratie@privazorg.nl</t>
  </si>
  <si>
    <t>L.Nefs, Directeur PrivaZorg Utrecht e.o.</t>
  </si>
  <si>
    <t>M.I Jacobs</t>
  </si>
  <si>
    <t>m.jacobs@geranos.nl</t>
  </si>
  <si>
    <t>E. E. Mansana directeur/bestuurder</t>
  </si>
  <si>
    <t>e.mansana@geranos.nl</t>
  </si>
  <si>
    <t>Harry Zegerius (regiomanager)</t>
  </si>
  <si>
    <t>Paul van de Heuvel</t>
  </si>
  <si>
    <t>facturatie@philadelphia.nl</t>
  </si>
  <si>
    <t>Zorgadministratie</t>
  </si>
  <si>
    <t>zorgadministratie-wmo@philadelphia.nl</t>
  </si>
  <si>
    <t>Han Coster (directeur) Mirjam Bogers (directeur)</t>
  </si>
  <si>
    <t>Auktje Reiffers</t>
  </si>
  <si>
    <t>a.reiffers@cooperatieboeren zorg.nl</t>
  </si>
  <si>
    <t>Marie-José Hermans, regio-coördinator</t>
  </si>
  <si>
    <t>Linda Nagtegaal</t>
  </si>
  <si>
    <t>l.nagtegaal@cooperatieboerenzorg.nl</t>
  </si>
  <si>
    <t>Jeroen Startman, facturatie</t>
  </si>
  <si>
    <t>j.startman@cooperatieboerenzorg.nl</t>
  </si>
  <si>
    <t>Hetty Dortland en Liz Geurts</t>
    <phoneticPr fontId="3" type="noConversion"/>
  </si>
  <si>
    <t>pdelpeut@ziggo.nl</t>
  </si>
  <si>
    <t>Jantine Roza
Mariska Veen</t>
  </si>
  <si>
    <t>zorgservice@huisterleede.nl</t>
  </si>
  <si>
    <t>Mw. M. van Jaarsveld</t>
  </si>
  <si>
    <t>M.Vanjaarsveld@warandeweb.nl</t>
  </si>
  <si>
    <t>Dhr. H.Bolhuis</t>
  </si>
  <si>
    <t>H.Bolhuis@warandeweb.nl</t>
  </si>
  <si>
    <t>Mw. A.Vesara</t>
  </si>
  <si>
    <t>a.vesara@warandeweb.nl</t>
  </si>
  <si>
    <t>Jacques Visser, Regiomanager</t>
  </si>
  <si>
    <t>Carla van Noord, Procesbegeleider</t>
  </si>
  <si>
    <t>wmojeugdwet@reinaerde.nl</t>
  </si>
  <si>
    <t>Jules van Dam, directeur</t>
  </si>
  <si>
    <t>julesvandam@tussenvoorzienng.nl</t>
  </si>
  <si>
    <t>Rob Maan, manager Stafbureau</t>
  </si>
  <si>
    <t>robmaan@tussenvoorziening.nl</t>
  </si>
  <si>
    <t>Behzad Naserzadeh en Marleen Duister, clientenadministratie</t>
  </si>
  <si>
    <t>clientadministratie@tussenvoorzienng.nl</t>
  </si>
  <si>
    <t>Ingrid Oude lenferink, manager crisisopvang Boka</t>
  </si>
  <si>
    <t>M.J. Brand</t>
  </si>
  <si>
    <t>Aart van Kruistum</t>
  </si>
  <si>
    <t>Colinda van Vliet/Marjan Blaauw/Mariëlla 't Lam</t>
  </si>
  <si>
    <t>wmoloket@profilazorg.nl</t>
  </si>
  <si>
    <t>helma.devries@eleos.nl</t>
  </si>
  <si>
    <t>k.heijblom@rivas.nl;j.timmerman@rivas.nl</t>
  </si>
  <si>
    <t>C.M. Heijblom/ J. Timmerman</t>
  </si>
  <si>
    <t>Carlos@baantrajectnl/carlos.bruma@baantraject.nl</t>
  </si>
  <si>
    <t>centraleaanmelding@tussenvoorziening.nl;ingridoudelenferink@tussenvoorziening.nl</t>
  </si>
  <si>
    <t>margreet@ibass.nl;info@ibass.nl</t>
  </si>
  <si>
    <t>info@werkaandewinkelvianen.nl;liz@werkaandewinkelvianen.nl</t>
  </si>
  <si>
    <t>menno.van.piggelen@wij30.nl;Pascal.derksen@wij30.nl</t>
  </si>
  <si>
    <t>Eventueel overige contactpers.</t>
  </si>
  <si>
    <t>E-mail</t>
  </si>
  <si>
    <t>m.saarloos@warandeweb.nl;info@warandeweb.nl</t>
  </si>
  <si>
    <t>ida.clausing@wij30.nl;info@wij30.nl</t>
  </si>
  <si>
    <t>Livingstonelaan</t>
  </si>
  <si>
    <t>3526 JX</t>
  </si>
  <si>
    <t>S. Sangian</t>
  </si>
  <si>
    <t>s.sangian@talentonen.nl</t>
  </si>
  <si>
    <t>P. van Hoesel</t>
  </si>
  <si>
    <t>financien@talentonen.nl</t>
  </si>
  <si>
    <t>030 8777557</t>
  </si>
  <si>
    <t>info@talentonen.nl</t>
  </si>
  <si>
    <t>Volgnr.</t>
  </si>
  <si>
    <t>Nota aanbieder</t>
  </si>
  <si>
    <t>Crediteur</t>
  </si>
  <si>
    <t>Zaaknr.</t>
  </si>
  <si>
    <t>Wmo=1 Jeugd=2 Wmo&amp;Jeugd=3</t>
  </si>
  <si>
    <t>Coöperatie Boer en Zorg</t>
  </si>
  <si>
    <t>Stichting Humanitas voor Dienstverlening aan Mensen met een Handicap DMH</t>
  </si>
  <si>
    <t>Stichting Leger des Heils W&amp;G Midden Nederland</t>
  </si>
  <si>
    <t>Praktijk voor Psychomotorische Therapie, Annelies Eijselendoorn</t>
  </si>
  <si>
    <t>Stichting Abrona</t>
  </si>
  <si>
    <t>Stichting Baantraject Care</t>
  </si>
  <si>
    <t>Stichting De Barrage</t>
  </si>
  <si>
    <t>Stichting de Tussenvoorziening</t>
  </si>
  <si>
    <t>Stichting de Wederkerigheid</t>
  </si>
  <si>
    <t>Stichting Exodus Utrecht</t>
  </si>
  <si>
    <t>Stichting Huis Ter Leede (VZH)</t>
  </si>
  <si>
    <t>Stichting IBASS</t>
  </si>
  <si>
    <t>Stichting Lapso</t>
  </si>
  <si>
    <t>Stichting Nedereind</t>
  </si>
  <si>
    <t>Stichting Profila Zorg</t>
  </si>
  <si>
    <t>Stichting Talentonen</t>
  </si>
  <si>
    <t>Stichting Thedinghsweert</t>
  </si>
  <si>
    <t>Stichting Vitaal Dorp</t>
  </si>
  <si>
    <t>Stichting Warande (lokatie Loerick)</t>
  </si>
  <si>
    <t>Naam zorgaanbieder</t>
  </si>
  <si>
    <t>AGB code</t>
  </si>
  <si>
    <t>Stichting Kwintes</t>
  </si>
  <si>
    <t>Stichting Philadelphia Zorg</t>
  </si>
  <si>
    <t xml:space="preserve">Stichting Zorgspectrum </t>
  </si>
  <si>
    <t>Stichting Vitras/CMD</t>
  </si>
  <si>
    <t>Zorg en Welzijn (C. Leeflang)</t>
  </si>
  <si>
    <t>Stichting Zorgplatform Geranós</t>
  </si>
  <si>
    <t>nr.</t>
  </si>
  <si>
    <t>Website</t>
  </si>
  <si>
    <t>www.cooperatieboerenzorg.nl</t>
  </si>
  <si>
    <t>www.dagcentrumutrechtoost.nl</t>
  </si>
  <si>
    <t>www.kwintes.nl</t>
  </si>
  <si>
    <t>www.levenenzorg.nl</t>
  </si>
  <si>
    <t>www.leveo.nl</t>
  </si>
  <si>
    <t>www.lister.nl</t>
  </si>
  <si>
    <t>www.onvergetelijkleven.nl</t>
  </si>
  <si>
    <t>www.philadelphia.nl</t>
  </si>
  <si>
    <t>www.eleos.nl</t>
  </si>
  <si>
    <t>www.leliezorggroep.nl</t>
  </si>
  <si>
    <t>www.amerpoort.nl</t>
  </si>
  <si>
    <t>www.humanitas-dmh.nl</t>
  </si>
  <si>
    <t>www.impegno.nl</t>
  </si>
  <si>
    <t>www.joostzorgt.nl</t>
  </si>
  <si>
    <t>www.legerdesheils.nl</t>
  </si>
  <si>
    <t>www.praktijkpsychomotorischetherapie.nl/</t>
  </si>
  <si>
    <t>www.nah.nl</t>
  </si>
  <si>
    <t>www.privazorg.nl</t>
  </si>
  <si>
    <t xml:space="preserve">www.exodus.nl </t>
  </si>
  <si>
    <t>www.lapso.nl</t>
  </si>
  <si>
    <t>www.huisterleede.nl</t>
  </si>
  <si>
    <t>www.dewederkerigheid.nl</t>
  </si>
  <si>
    <t>www.debarrage.nl</t>
  </si>
  <si>
    <t>www.reinaerde.nl</t>
  </si>
  <si>
    <t>www.siloah.nl</t>
  </si>
  <si>
    <t>www.abrona.nl</t>
  </si>
  <si>
    <t>www.boogh.nl</t>
  </si>
  <si>
    <t>www.stichtingnedereind.nl</t>
  </si>
  <si>
    <t>www.profilazorg.nl</t>
  </si>
  <si>
    <t>www.thedinghsweert.nl</t>
  </si>
  <si>
    <t>https://talentonen.wordpress.com</t>
  </si>
  <si>
    <t>https://www.gb-autisme.nl</t>
  </si>
  <si>
    <t>www.vitaal-dorp.nl/</t>
  </si>
  <si>
    <t>www.vitras.nl</t>
  </si>
  <si>
    <t>www.warandeweb.nl</t>
  </si>
  <si>
    <t>www.zorgboerenzuidholland.nl</t>
  </si>
  <si>
    <t>www.syndion.nl</t>
  </si>
  <si>
    <t>www.goodforlife.nl</t>
  </si>
  <si>
    <t>www.thuiszorginholland.nl</t>
  </si>
  <si>
    <t>www.vechtenijssel.nl</t>
  </si>
  <si>
    <t>www.wij30.nl</t>
  </si>
  <si>
    <t>www.lobiecare.nl</t>
  </si>
  <si>
    <t>www.zorgplatform-geranos.nl</t>
  </si>
  <si>
    <t>www.zorgspectrum.nl</t>
  </si>
  <si>
    <t>www.uitwerking.info</t>
  </si>
  <si>
    <t>www.printrun.nl</t>
  </si>
  <si>
    <t>www.baantraject.nl</t>
  </si>
  <si>
    <t>www.tussenvoorziening.nl</t>
  </si>
  <si>
    <t>www.ibass.nl</t>
  </si>
  <si>
    <t>www.raz.nl</t>
  </si>
  <si>
    <t>www.rivas.nl</t>
  </si>
  <si>
    <t>www.axioncontinu.nl</t>
  </si>
  <si>
    <t>www.doenersdreefzorg.nl</t>
  </si>
  <si>
    <t>www.leokannerhuis.nl</t>
  </si>
  <si>
    <t>Wmo&amp;Jeugd=3 ofwel 19 aanbieders leveren ook Jeugdzorg</t>
  </si>
  <si>
    <t>Ondersteuning Zelfredzaamheid 1</t>
  </si>
  <si>
    <t>Ondersteuning Zelfredzaamheid 2</t>
  </si>
  <si>
    <t>Ondersteuning Zelfredzaamheid 3</t>
  </si>
  <si>
    <t>Kortdurend Verblijf</t>
  </si>
  <si>
    <t>Ondersteuning Maatschappelijke Deelname 1</t>
  </si>
  <si>
    <t>Ondersteuning Maatschappelijke Deelname 2</t>
  </si>
  <si>
    <t>Ondersteuning Maatschappelijke Deelname 3</t>
  </si>
  <si>
    <t>Prijzen</t>
  </si>
  <si>
    <t>Eenheid</t>
  </si>
  <si>
    <t>Productcode</t>
  </si>
  <si>
    <t>CAK-code</t>
  </si>
  <si>
    <t>Bremlaan</t>
  </si>
  <si>
    <t>3735 KJ</t>
  </si>
  <si>
    <t>Bosch en Duin</t>
  </si>
  <si>
    <t>030-2254247</t>
  </si>
  <si>
    <t>Maaike Bargon-van Son</t>
  </si>
  <si>
    <t>maaike.bargon@cumcura.nl</t>
  </si>
  <si>
    <t>Remise Woonbegeleiding</t>
  </si>
  <si>
    <t>3931 JJ</t>
  </si>
  <si>
    <t>Rob Koelewijn</t>
  </si>
  <si>
    <t>rkkoelewijn11@gmail.nl</t>
  </si>
  <si>
    <t>www.cumcura.nl</t>
  </si>
  <si>
    <t>Datum laatst bijgewerkt:</t>
  </si>
  <si>
    <t>08A01</t>
  </si>
  <si>
    <t>08A02</t>
  </si>
  <si>
    <t>08A05</t>
  </si>
  <si>
    <t>08A06</t>
  </si>
  <si>
    <t>Rene Bouhuijzen</t>
    <phoneticPr fontId="3" type="noConversion"/>
  </si>
  <si>
    <t>Huib Bouhuijzen</t>
    <phoneticPr fontId="3" type="noConversion"/>
  </si>
  <si>
    <t>Hetty Dortland en Liz Geurts</t>
    <phoneticPr fontId="3" type="noConversion"/>
  </si>
  <si>
    <t>Paul Delpeut</t>
    <phoneticPr fontId="3" type="noConversion"/>
  </si>
  <si>
    <t>04A01</t>
  </si>
  <si>
    <r>
      <t>08</t>
    </r>
    <r>
      <rPr>
        <sz val="10"/>
        <rFont val="Arial"/>
        <family val="2"/>
      </rPr>
      <t>08A00</t>
    </r>
  </si>
  <si>
    <t>Dagcentrum Utrecht Oost (DUO)</t>
  </si>
  <si>
    <t>Stichting Altrecht</t>
  </si>
  <si>
    <t>3734 AA</t>
  </si>
  <si>
    <t>Den Dolder</t>
  </si>
  <si>
    <t xml:space="preserve">Distelvlinder </t>
  </si>
  <si>
    <t>030-280 9211</t>
  </si>
  <si>
    <t>www.altrecht.nl</t>
  </si>
  <si>
    <t>Dhr. P.L.J. Derksen</t>
  </si>
  <si>
    <t>fa@altrecht.nl</t>
  </si>
  <si>
    <t>Zorgbureau Lobie care</t>
  </si>
  <si>
    <t>St. Zorgboeren Zuid Holland/ Den Haneker</t>
  </si>
  <si>
    <t>Stichting Zorgplatform Geranos</t>
  </si>
  <si>
    <t xml:space="preserve">Maarsbergseweg </t>
  </si>
  <si>
    <t>Wouderberg</t>
  </si>
  <si>
    <t>06-51483668</t>
  </si>
  <si>
    <t>rkoelewijn11@gmail.com</t>
  </si>
  <si>
    <t>m.halter@kwintes.nl;m.oviedonunez@kwintes.nl</t>
  </si>
  <si>
    <t xml:space="preserve">Thuiszorg InHolland B.V. </t>
  </si>
  <si>
    <t>Geen producten in Suite gezet, alle stukken aanwezig</t>
  </si>
  <si>
    <t>In lijst Jos W. Suite</t>
  </si>
  <si>
    <t>Komen voor op lijst van jos maar staan niet in lijst</t>
  </si>
  <si>
    <t xml:space="preserve">Meddosestraat </t>
  </si>
  <si>
    <t>Winterswijk</t>
  </si>
  <si>
    <t xml:space="preserve">7101 CT </t>
  </si>
  <si>
    <t>www.edunova.nl</t>
  </si>
  <si>
    <t>Dhr. G. Pastoor</t>
  </si>
  <si>
    <t>NovaMatch bv.</t>
  </si>
  <si>
    <t>06-20645900</t>
  </si>
  <si>
    <t>gerhard@edunova.nl</t>
  </si>
  <si>
    <t>Mevr. T.Hartemink</t>
  </si>
  <si>
    <t>trudy@novamatch.nl</t>
  </si>
  <si>
    <t>0543-841380</t>
  </si>
  <si>
    <t>P.R. Hallink</t>
  </si>
  <si>
    <t>info@edunova.nl</t>
  </si>
  <si>
    <t>GGMD voor Doven/Slechthorenden</t>
  </si>
  <si>
    <t>Begeleiding Individueel</t>
  </si>
  <si>
    <t>Inzowijs</t>
  </si>
  <si>
    <t>St. Bartimeus Sonneheerdt</t>
  </si>
  <si>
    <r>
      <t xml:space="preserve">Komen </t>
    </r>
    <r>
      <rPr>
        <b/>
        <i/>
        <sz val="10"/>
        <color theme="1"/>
        <rFont val="Arial"/>
        <family val="2"/>
      </rPr>
      <t xml:space="preserve">niet </t>
    </r>
    <r>
      <rPr>
        <b/>
        <sz val="10"/>
        <color theme="1"/>
        <rFont val="Arial"/>
        <family val="2"/>
      </rPr>
      <t xml:space="preserve">voor op contactenlijst maar ook </t>
    </r>
    <r>
      <rPr>
        <b/>
        <i/>
        <sz val="10"/>
        <color theme="1"/>
        <rFont val="Arial"/>
        <family val="2"/>
      </rPr>
      <t xml:space="preserve">niet </t>
    </r>
    <r>
      <rPr>
        <b/>
        <sz val="10"/>
        <color theme="1"/>
        <rFont val="Arial"/>
        <family val="2"/>
      </rPr>
      <t xml:space="preserve">op prroductenlijst maar leveren </t>
    </r>
    <r>
      <rPr>
        <b/>
        <i/>
        <sz val="10"/>
        <color theme="1"/>
        <rFont val="Arial"/>
        <family val="2"/>
      </rPr>
      <t>wel</t>
    </r>
    <r>
      <rPr>
        <b/>
        <sz val="10"/>
        <color theme="1"/>
        <rFont val="Arial"/>
        <family val="2"/>
      </rPr>
      <t xml:space="preserve"> diensten en krijgen ervootr betaald</t>
    </r>
  </si>
  <si>
    <t>Aanbieders komen voor in Suite maar komen niet voor in contactemlijst en ook niet voor in productenlijst</t>
  </si>
  <si>
    <t>98098788 ( geen DO*(MN) afgesloten</t>
  </si>
  <si>
    <t>uur</t>
  </si>
  <si>
    <t>dagdeel</t>
  </si>
  <si>
    <t>etmaal</t>
  </si>
  <si>
    <t>kopregels</t>
  </si>
  <si>
    <t>NoVamatch</t>
  </si>
  <si>
    <t>Stichting Residentiele &amp; Ambulante Service enZorg (RAZ) B.V.</t>
  </si>
  <si>
    <t>Coachia</t>
  </si>
  <si>
    <t xml:space="preserve">Boomberglaan </t>
  </si>
  <si>
    <t>71a</t>
  </si>
  <si>
    <t>www.coachia.nl</t>
  </si>
  <si>
    <t>cynthia.siegers@coachia.nl</t>
  </si>
  <si>
    <t>06-43705774</t>
  </si>
  <si>
    <t xml:space="preserve">1217 RP        </t>
  </si>
  <si>
    <t xml:space="preserve">Hilversum           </t>
  </si>
  <si>
    <t>Cynthia Siegers</t>
  </si>
  <si>
    <t>info@coachia.nl</t>
  </si>
  <si>
    <t>Dhr. Wim van der Aa                          Voorzitter Raad van Bestuur</t>
  </si>
  <si>
    <t>Stichting Arkin / Victas B.V. (opvolger van Stichting Victas)</t>
  </si>
  <si>
    <t>Klaprozenweg</t>
  </si>
  <si>
    <t>1033 NN</t>
  </si>
  <si>
    <t>(020) 5905000</t>
  </si>
  <si>
    <t>http://www.arkin.nl</t>
  </si>
  <si>
    <t>Mw. C. van Maarseveen</t>
  </si>
  <si>
    <t>christel.van.maarseveen@arkin.nl</t>
  </si>
  <si>
    <t>Isabeth Reinstra-Ootes</t>
  </si>
  <si>
    <t>isabeth.reinstra@arkin.nl</t>
  </si>
  <si>
    <t>Producten</t>
  </si>
  <si>
    <t>www.timon.nl</t>
  </si>
  <si>
    <t>http://www.timon.nl/</t>
  </si>
  <si>
    <t>Noodweg</t>
  </si>
  <si>
    <t>4121 KK</t>
  </si>
  <si>
    <t>Dhr. M.J.R.T. Lauret</t>
  </si>
  <si>
    <t>06-14251923</t>
  </si>
  <si>
    <t>info@duitslauret.com</t>
  </si>
  <si>
    <t>Wanda Bodewitz</t>
  </si>
  <si>
    <t>Dhr. Marco Lauret</t>
  </si>
  <si>
    <t>www.duitslauret.nl</t>
  </si>
  <si>
    <t>Thuiszorg Mimosa</t>
  </si>
  <si>
    <t>www.thuiszorgmimosa.nl</t>
  </si>
  <si>
    <t>A. Öz</t>
  </si>
  <si>
    <t xml:space="preserve">a.oz@thuiszorgmimosa.nl </t>
  </si>
  <si>
    <t>06 21993002</t>
  </si>
  <si>
    <t>Stichting Lelie Zorggroep (Agathos)</t>
  </si>
  <si>
    <t>www.remisewoonbegeleiding.nl</t>
  </si>
  <si>
    <t>www.arkin.nl</t>
  </si>
  <si>
    <t>www.talentonen.wordpress.com</t>
  </si>
  <si>
    <t>www.vitaal-dorp.nl</t>
  </si>
  <si>
    <t>Stichting De Wederkerigheid</t>
  </si>
  <si>
    <t>Stichting Huis ter Leede</t>
  </si>
  <si>
    <t>Stichting De Tussenvoorziening</t>
  </si>
  <si>
    <t>Stichting Profilia Zorg</t>
  </si>
  <si>
    <t>Stichting Thedingsweert</t>
  </si>
  <si>
    <t>Stichting Zorgboeren Zuid Holland/ Den Haneker</t>
  </si>
  <si>
    <t xml:space="preserve">Stichting Stichting Vecht en IJssel - Dhr. H. Koelewijn </t>
  </si>
  <si>
    <t>98099348/91910211</t>
  </si>
  <si>
    <t>Cum Cura B.V.</t>
  </si>
  <si>
    <t>f</t>
  </si>
  <si>
    <t>Stichting Amerpoort</t>
  </si>
  <si>
    <t>Doenersdreef Zorg B.V.</t>
  </si>
  <si>
    <t>Stichting Dr. Leo Kannerhuis</t>
  </si>
  <si>
    <t>Amerpoort</t>
  </si>
  <si>
    <t>Doenersdreef Zorg</t>
  </si>
  <si>
    <t>Eleos Stichting Gereformeerde Geestelijke Gezondheidszorg</t>
  </si>
  <si>
    <t>Professionals in NAH.</t>
  </si>
  <si>
    <t>Stichting Exodus Midden Nederland</t>
  </si>
  <si>
    <t xml:space="preserve">Timon </t>
  </si>
  <si>
    <t>Vof Coster-Bogers (gezinsbegeleiding autisme)</t>
  </si>
  <si>
    <t>Stichting Wij 3.0</t>
  </si>
  <si>
    <t>Stichting AxionContinu groep</t>
  </si>
  <si>
    <t>Bierbrouwerij Duits &amp; Lauret B.V.</t>
  </si>
  <si>
    <t xml:space="preserve"> 47472083
 </t>
  </si>
  <si>
    <t>Stichting Baantraject Care &amp; Preventie</t>
  </si>
  <si>
    <t>Stichting Syndion</t>
  </si>
  <si>
    <t>Stichting Timon</t>
  </si>
  <si>
    <t>Stichting Zorgspectrum</t>
  </si>
  <si>
    <t>Stichting Vecht en IJssel</t>
  </si>
  <si>
    <t>g.de.kruik@boogh.nl</t>
  </si>
  <si>
    <t>Gerard de Kruik , regiomanager, en Diana Vlug, directiesecretaresse (graag cc in mail naar directeur bestuurder)</t>
  </si>
  <si>
    <t>Jan van Beijsterveldt/Bas Baggerman</t>
  </si>
  <si>
    <t>b.baggerman@vitras.nl</t>
  </si>
  <si>
    <t>j.vanbeijsterveldt@vitras.nl</t>
  </si>
  <si>
    <t>I4Public</t>
  </si>
  <si>
    <t>Albert Plesmanplein</t>
  </si>
  <si>
    <t>18 613</t>
  </si>
  <si>
    <t xml:space="preserve">Gouda </t>
  </si>
  <si>
    <t>2805 AB</t>
  </si>
  <si>
    <t>06-24139161</t>
  </si>
  <si>
    <t>Dhr. S. Akabbouz</t>
  </si>
  <si>
    <t>s.akabbouz@i4public.nl</t>
  </si>
  <si>
    <t>Geen</t>
  </si>
  <si>
    <t>Stichting Prokino</t>
  </si>
  <si>
    <t>1001 EE</t>
  </si>
  <si>
    <t>020-4121200</t>
  </si>
  <si>
    <t>X.M. Bezuijen</t>
  </si>
  <si>
    <t>zorg@prokino.nl</t>
  </si>
  <si>
    <t>Pamela Boots</t>
  </si>
  <si>
    <t>p.boots@prokino.nl</t>
  </si>
  <si>
    <t>Linda Voetman</t>
  </si>
  <si>
    <t>Micky Hwang, financiele zaken</t>
  </si>
  <si>
    <t>www.prokino.nl</t>
  </si>
  <si>
    <t>Majorie Krishnadath (bestuurssecretaris)</t>
  </si>
  <si>
    <t>3543 ER</t>
  </si>
  <si>
    <t xml:space="preserve">Musicallaan </t>
  </si>
  <si>
    <t>06-23354327</t>
  </si>
  <si>
    <t>info@marem.nl</t>
  </si>
  <si>
    <t>I.J. Makhan</t>
  </si>
  <si>
    <t>Mailinglijst</t>
  </si>
  <si>
    <t>NVT</t>
  </si>
  <si>
    <t>v (tot 31 dec 2016)</t>
  </si>
  <si>
    <t>Stichting Zorg Delen</t>
  </si>
  <si>
    <t>Poeldijk</t>
  </si>
  <si>
    <t>3621CZ</t>
  </si>
  <si>
    <t>Breukelen</t>
  </si>
  <si>
    <t>030-6019130</t>
  </si>
  <si>
    <t>M. Tasdelen</t>
  </si>
  <si>
    <t>m.tasdelen@stichtingzorgdelen.nl</t>
  </si>
  <si>
    <t>info@stichtingzorgdelen.nl</t>
  </si>
  <si>
    <t>/www.stichtingzorgdelen.nl</t>
  </si>
  <si>
    <t>www.zorgdelen.nl</t>
  </si>
  <si>
    <t>volgt</t>
  </si>
  <si>
    <t>Makhan Reïntegratie &amp; Mediation Marem Zorg</t>
  </si>
  <si>
    <t>www.marem.nl</t>
  </si>
  <si>
    <t>www.plushome.nl</t>
  </si>
  <si>
    <t>Rietgrachtstraat</t>
  </si>
  <si>
    <t>6828 KC</t>
  </si>
  <si>
    <t>Arnhem</t>
  </si>
  <si>
    <t>026 7676292</t>
  </si>
  <si>
    <t>Trudy de Groot</t>
  </si>
  <si>
    <t>trudydegroot@plushome.nl</t>
  </si>
  <si>
    <t>Doortje Erftemeijer</t>
  </si>
  <si>
    <t>doortjeerftemeijer@plushome.nl</t>
  </si>
  <si>
    <t>Elsbeth Leppink</t>
  </si>
  <si>
    <t>elsbethleppink@plushome.nl</t>
  </si>
  <si>
    <t>PlusHome B.V.</t>
  </si>
  <si>
    <t>Plushome B.V.</t>
  </si>
  <si>
    <t>info@plushome.nl</t>
  </si>
  <si>
    <t xml:space="preserve"> </t>
  </si>
  <si>
    <t>116750 beëindigd 01-09-2016</t>
  </si>
  <si>
    <t xml:space="preserve">Hei en Boeicopseweg </t>
  </si>
  <si>
    <t>4126 RD</t>
  </si>
  <si>
    <t>Hei en Boeicop</t>
  </si>
  <si>
    <t>06-42998630</t>
  </si>
  <si>
    <t>geeke@huiberthoeve.nl</t>
  </si>
  <si>
    <t>Mw. G.C. Basa</t>
  </si>
  <si>
    <t>www.huiberthoeve.nl</t>
  </si>
  <si>
    <t>Te leveren producten info volgt</t>
  </si>
  <si>
    <t>Stichting Reinaerde</t>
  </si>
  <si>
    <t>Stichting Residentiele &amp; Ambulante Service en Zorg (RAZ) B.V.</t>
  </si>
  <si>
    <t xml:space="preserve">Thuiszorg In Holland b.v. </t>
  </si>
  <si>
    <t>98098788 ( geen BO in ons bezit?)</t>
  </si>
  <si>
    <t>Professionals in NAH Behandeling B.V.</t>
  </si>
  <si>
    <t>Vlooswijk-van den Brink, Het Boerenleven</t>
  </si>
  <si>
    <t>Stichting Profilia Zorg Groep</t>
  </si>
  <si>
    <t>Stichting Boogh Harmelen</t>
  </si>
  <si>
    <t>Stichting Beschermende Woonvormen Utrecht Lister (Centraal Bureau)</t>
  </si>
  <si>
    <t>Nieuwland Opleidingen B.V.</t>
  </si>
  <si>
    <t>De Groene Golf Natuurbeleving</t>
  </si>
  <si>
    <t xml:space="preserve">  </t>
  </si>
  <si>
    <t>08A00</t>
  </si>
  <si>
    <t>Stichting Inaya Zorg</t>
  </si>
  <si>
    <t>STYX Coaching &amp; Training VOF</t>
  </si>
  <si>
    <t>Stichting Vivenz</t>
  </si>
  <si>
    <t>Stichting Attifa</t>
  </si>
  <si>
    <t>Stichting Project Icarius</t>
  </si>
  <si>
    <t>Stichting Griftenstein &amp; Zorg</t>
  </si>
  <si>
    <t>EFM Support team</t>
  </si>
  <si>
    <t>Stichting Siriz</t>
  </si>
  <si>
    <t>Bijzondere Zorg Midden-Nederland B.V.</t>
  </si>
  <si>
    <t>Coöperatie Boer en Zorg (diverse locaties provincie Utrecht)</t>
  </si>
  <si>
    <t>Dekselslekker</t>
  </si>
  <si>
    <t>Zorgbrouwerij Duits &amp; Lauret BV (Everdingen)</t>
  </si>
  <si>
    <t>D.U.O. Dagcentrum Utrecht Oost (DUO)</t>
  </si>
  <si>
    <t>Stichting Gereformeerde Geestelijke Gezondheidszorg Eleos</t>
  </si>
  <si>
    <t>Fiom Utrecht (onderdeel Stichting U-Centraal)</t>
  </si>
  <si>
    <t>Impegno Nederland B.V.</t>
  </si>
  <si>
    <t>Leveo Care B.V.</t>
  </si>
  <si>
    <t>NovaMatch B.V.</t>
  </si>
  <si>
    <t>Stichting Hulpverlening De Vluchtheuvel</t>
  </si>
  <si>
    <t>Stichting Humanitas voor Dienstverlening aan Mensen met een Handicap (DMH)</t>
  </si>
  <si>
    <t>Stichting Prokino Zorg</t>
  </si>
  <si>
    <t>Stichting Den Hâneker Landbouw en Zorg / Zorgboeren Zuid Holland</t>
  </si>
  <si>
    <t>Stichting Good4Life Thuiszorg</t>
  </si>
  <si>
    <t>Gezinsbegeleiding Autisme (Vof Coster-Bogers)</t>
  </si>
  <si>
    <t>Thuiszorg Zorg en Welzijn, Carola Leeflang</t>
  </si>
  <si>
    <t>Prijzen 2018</t>
  </si>
  <si>
    <t>Authiek</t>
  </si>
  <si>
    <t>Stichting Al Amal</t>
  </si>
  <si>
    <t xml:space="preserve">Stichting Santé Sociaal Domein STMR-Vitras </t>
  </si>
  <si>
    <t>Productafname per aanbieder Maatwerk Nieuw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</si>
</sst>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&quot;€&quot;\ #,##0.00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0"/>
      <color rgb="FFFF0000"/>
      <name val="Arial"/>
      <family val="2"/>
    </font>
    <font>
      <u/>
      <sz val="11"/>
      <name val="Calibri"/>
      <family val="2"/>
    </font>
    <font>
      <u/>
      <sz val="11"/>
      <color rgb="FFFF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  <xf numFmtId="0" fontId="25" fillId="0" borderId="0"/>
  </cellStyleXfs>
  <cellXfs count="3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2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4" fillId="0" borderId="1" xfId="2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4" fillId="0" borderId="1" xfId="2" applyBorder="1"/>
    <xf numFmtId="0" fontId="0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2" applyFill="1" applyBorder="1" applyAlignment="1">
      <alignment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2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3" fillId="0" borderId="0" xfId="0" applyFont="1"/>
    <xf numFmtId="0" fontId="0" fillId="7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2" applyFont="1" applyBorder="1" applyAlignment="1">
      <alignment horizontal="left" vertical="top" wrapText="1"/>
    </xf>
    <xf numFmtId="0" fontId="4" fillId="0" borderId="0" xfId="2"/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0" borderId="3" xfId="0" applyBorder="1"/>
    <xf numFmtId="0" fontId="0" fillId="5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1" fontId="0" fillId="0" borderId="0" xfId="0" applyNumberFormat="1"/>
    <xf numFmtId="0" fontId="5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5" xfId="0" applyFont="1" applyBorder="1" applyAlignment="1">
      <alignment horizontal="left" vertical="top" wrapText="1"/>
    </xf>
    <xf numFmtId="0" fontId="0" fillId="5" borderId="1" xfId="2" applyFont="1" applyFill="1" applyBorder="1" applyAlignment="1">
      <alignment horizontal="left" vertical="top" wrapText="1"/>
    </xf>
    <xf numFmtId="0" fontId="4" fillId="0" borderId="1" xfId="2" applyBorder="1" applyAlignment="1">
      <alignment vertical="center"/>
    </xf>
    <xf numFmtId="0" fontId="4" fillId="0" borderId="0" xfId="2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4" fillId="0" borderId="1" xfId="2" applyFont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0" fillId="0" borderId="1" xfId="1" applyFont="1" applyFill="1" applyBorder="1" applyAlignment="1">
      <alignment horizontal="right" vertical="top" wrapText="1"/>
    </xf>
    <xf numFmtId="0" fontId="4" fillId="0" borderId="1" xfId="2" applyFont="1" applyBorder="1" applyAlignment="1" applyProtection="1">
      <alignment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0" borderId="1" xfId="2" applyFont="1" applyFill="1" applyBorder="1" applyAlignment="1">
      <alignment horizontal="left" vertical="top" wrapText="1"/>
    </xf>
    <xf numFmtId="0" fontId="4" fillId="0" borderId="1" xfId="2" quotePrefix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2" applyBorder="1" applyAlignment="1" applyProtection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ill="1"/>
    <xf numFmtId="14" fontId="0" fillId="6" borderId="0" xfId="0" applyNumberFormat="1" applyFill="1"/>
    <xf numFmtId="0" fontId="0" fillId="0" borderId="1" xfId="0" applyBorder="1" applyAlignment="1">
      <alignment vertical="top"/>
    </xf>
    <xf numFmtId="0" fontId="0" fillId="8" borderId="1" xfId="0" applyFill="1" applyBorder="1" applyAlignment="1">
      <alignment horizontal="center" vertical="top"/>
    </xf>
    <xf numFmtId="0" fontId="0" fillId="6" borderId="0" xfId="0" applyFont="1" applyFill="1"/>
    <xf numFmtId="0" fontId="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2" applyFont="1" applyBorder="1" applyAlignment="1">
      <alignment horizontal="left" vertical="top"/>
    </xf>
    <xf numFmtId="0" fontId="10" fillId="0" borderId="1" xfId="2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2" applyFont="1" applyBorder="1" applyAlignment="1">
      <alignment horizontal="left" vertical="top" wrapText="1"/>
    </xf>
    <xf numFmtId="0" fontId="0" fillId="7" borderId="1" xfId="0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3" fillId="6" borderId="8" xfId="0" applyFont="1" applyFill="1" applyBorder="1" applyAlignment="1" applyProtection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6" borderId="0" xfId="0" applyFill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11" fillId="0" borderId="1" xfId="2" applyFont="1" applyBorder="1" applyAlignment="1"/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10" xfId="0" applyBorder="1" applyAlignment="1">
      <alignment horizontal="center" vertical="top"/>
    </xf>
    <xf numFmtId="0" fontId="3" fillId="6" borderId="1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8" borderId="0" xfId="0" applyFont="1" applyFill="1"/>
    <xf numFmtId="0" fontId="0" fillId="8" borderId="0" xfId="0" applyFill="1" applyAlignment="1">
      <alignment wrapText="1"/>
    </xf>
    <xf numFmtId="0" fontId="0" fillId="8" borderId="0" xfId="0" applyFill="1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0" fillId="0" borderId="4" xfId="0" applyFont="1" applyBorder="1" applyAlignment="1">
      <alignment horizontal="right"/>
    </xf>
    <xf numFmtId="0" fontId="0" fillId="6" borderId="0" xfId="0" applyFill="1" applyAlignment="1">
      <alignment horizontal="right" vertical="top"/>
    </xf>
    <xf numFmtId="0" fontId="12" fillId="0" borderId="1" xfId="2" applyFont="1" applyBorder="1" applyAlignment="1" applyProtection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0" fillId="7" borderId="0" xfId="0" applyFill="1"/>
    <xf numFmtId="0" fontId="0" fillId="7" borderId="11" xfId="0" applyFont="1" applyFill="1" applyBorder="1" applyAlignment="1">
      <alignment horizontal="left"/>
    </xf>
    <xf numFmtId="0" fontId="3" fillId="7" borderId="0" xfId="0" applyFont="1" applyFill="1"/>
    <xf numFmtId="0" fontId="0" fillId="5" borderId="1" xfId="0" applyFill="1" applyBorder="1" applyAlignment="1">
      <alignment horizontal="center" vertical="top"/>
    </xf>
    <xf numFmtId="0" fontId="0" fillId="0" borderId="0" xfId="0" applyAlignment="1"/>
    <xf numFmtId="0" fontId="0" fillId="6" borderId="1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12" xfId="0" applyBorder="1" applyAlignment="1">
      <alignment horizontal="right" vertical="top"/>
    </xf>
    <xf numFmtId="0" fontId="0" fillId="0" borderId="13" xfId="0" applyBorder="1"/>
    <xf numFmtId="0" fontId="0" fillId="0" borderId="9" xfId="0" applyBorder="1" applyAlignment="1">
      <alignment horizontal="right" vertical="top"/>
    </xf>
    <xf numFmtId="0" fontId="0" fillId="0" borderId="14" xfId="0" applyBorder="1"/>
    <xf numFmtId="0" fontId="0" fillId="0" borderId="15" xfId="0" applyBorder="1" applyAlignment="1">
      <alignment horizontal="right" vertical="top"/>
    </xf>
    <xf numFmtId="0" fontId="4" fillId="0" borderId="1" xfId="2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0" fillId="8" borderId="1" xfId="0" applyNumberForma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 wrapText="1"/>
    </xf>
    <xf numFmtId="164" fontId="3" fillId="6" borderId="8" xfId="0" applyNumberFormat="1" applyFont="1" applyFill="1" applyBorder="1" applyAlignment="1" applyProtection="1">
      <alignment horizontal="center" vertical="top"/>
    </xf>
    <xf numFmtId="164" fontId="0" fillId="7" borderId="1" xfId="0" applyNumberForma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/>
    </xf>
    <xf numFmtId="164" fontId="0" fillId="5" borderId="1" xfId="0" applyNumberForma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7" borderId="0" xfId="0" applyFont="1" applyFill="1" applyBorder="1" applyAlignment="1">
      <alignment horizontal="left"/>
    </xf>
    <xf numFmtId="164" fontId="3" fillId="6" borderId="8" xfId="0" applyNumberFormat="1" applyFont="1" applyFill="1" applyBorder="1" applyAlignment="1" applyProtection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4" fillId="0" borderId="1" xfId="2" applyBorder="1" applyAlignment="1" applyProtection="1">
      <protection locked="0"/>
    </xf>
    <xf numFmtId="0" fontId="4" fillId="0" borderId="1" xfId="2" applyBorder="1" applyProtection="1">
      <protection locked="0"/>
    </xf>
    <xf numFmtId="0" fontId="5" fillId="0" borderId="1" xfId="0" applyFont="1" applyBorder="1" applyAlignment="1">
      <alignment vertical="center"/>
    </xf>
    <xf numFmtId="0" fontId="4" fillId="0" borderId="1" xfId="2" applyBorder="1" applyAlignment="1">
      <alignment vertical="top"/>
    </xf>
    <xf numFmtId="0" fontId="0" fillId="5" borderId="0" xfId="0" applyFont="1" applyFill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15" fillId="0" borderId="1" xfId="3" applyBorder="1" applyProtection="1">
      <protection locked="0"/>
    </xf>
    <xf numFmtId="0" fontId="14" fillId="0" borderId="1" xfId="0" applyFont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0" borderId="1" xfId="3" applyFont="1" applyBorder="1" applyProtection="1">
      <protection locked="0"/>
    </xf>
    <xf numFmtId="0" fontId="4" fillId="0" borderId="1" xfId="2" applyFont="1" applyBorder="1" applyAlignment="1">
      <alignment horizontal="left" vertical="top"/>
    </xf>
    <xf numFmtId="0" fontId="4" fillId="0" borderId="0" xfId="2" applyFont="1" applyBorder="1" applyAlignment="1">
      <alignment vertical="top" wrapText="1"/>
    </xf>
    <xf numFmtId="0" fontId="4" fillId="0" borderId="1" xfId="2" applyFont="1" applyBorder="1"/>
    <xf numFmtId="0" fontId="4" fillId="0" borderId="9" xfId="2" applyFont="1" applyBorder="1" applyAlignment="1">
      <alignment vertical="top" wrapText="1"/>
    </xf>
    <xf numFmtId="0" fontId="4" fillId="0" borderId="1" xfId="2" applyBorder="1" applyAlignment="1" applyProtection="1">
      <alignment horizontal="left"/>
      <protection locked="0"/>
    </xf>
    <xf numFmtId="0" fontId="10" fillId="0" borderId="0" xfId="2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Font="1" applyBorder="1" applyAlignment="1">
      <alignment vertical="top" wrapText="1"/>
    </xf>
    <xf numFmtId="0" fontId="4" fillId="0" borderId="0" xfId="2" applyBorder="1" applyAlignment="1">
      <alignment vertical="center"/>
    </xf>
    <xf numFmtId="0" fontId="0" fillId="0" borderId="4" xfId="0" applyBorder="1" applyAlignment="1">
      <alignment horizontal="right" vertical="top"/>
    </xf>
    <xf numFmtId="0" fontId="5" fillId="5" borderId="0" xfId="0" applyFont="1" applyFill="1" applyBorder="1"/>
    <xf numFmtId="0" fontId="10" fillId="0" borderId="0" xfId="0" applyFont="1" applyBorder="1"/>
    <xf numFmtId="164" fontId="0" fillId="4" borderId="0" xfId="0" applyNumberFormat="1" applyFill="1" applyBorder="1" applyAlignment="1">
      <alignment horizontal="center" vertical="top"/>
    </xf>
    <xf numFmtId="0" fontId="7" fillId="8" borderId="0" xfId="0" applyFont="1" applyFill="1" applyBorder="1" applyAlignment="1">
      <alignment horizontal="center"/>
    </xf>
    <xf numFmtId="0" fontId="15" fillId="0" borderId="9" xfId="3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right" vertical="top" wrapText="1"/>
    </xf>
    <xf numFmtId="0" fontId="4" fillId="0" borderId="7" xfId="2" applyFont="1" applyBorder="1" applyAlignment="1">
      <alignment vertical="top" wrapText="1"/>
    </xf>
    <xf numFmtId="0" fontId="10" fillId="0" borderId="7" xfId="2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right" vertical="top" wrapText="1"/>
    </xf>
    <xf numFmtId="0" fontId="4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left" vertical="top"/>
    </xf>
    <xf numFmtId="0" fontId="0" fillId="0" borderId="5" xfId="0" applyFont="1" applyBorder="1" applyAlignment="1">
      <alignment horizontal="center" vertical="top" wrapText="1"/>
    </xf>
    <xf numFmtId="0" fontId="0" fillId="0" borderId="6" xfId="0" applyBorder="1" applyAlignment="1" applyProtection="1">
      <alignment vertical="top"/>
      <protection locked="0"/>
    </xf>
    <xf numFmtId="0" fontId="17" fillId="0" borderId="3" xfId="5" applyBorder="1" applyAlignment="1" applyProtection="1">
      <protection locked="0"/>
    </xf>
    <xf numFmtId="0" fontId="0" fillId="0" borderId="6" xfId="0" applyBorder="1"/>
    <xf numFmtId="0" fontId="0" fillId="0" borderId="1" xfId="0" applyFont="1" applyBorder="1" applyAlignment="1">
      <alignment horizontal="center" vertical="top"/>
    </xf>
    <xf numFmtId="0" fontId="0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0" fontId="10" fillId="0" borderId="7" xfId="2" applyFont="1" applyBorder="1" applyAlignment="1">
      <alignment vertical="top"/>
    </xf>
    <xf numFmtId="0" fontId="0" fillId="0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9" xfId="0" applyBorder="1" applyAlignment="1" applyProtection="1">
      <protection locked="0"/>
    </xf>
    <xf numFmtId="0" fontId="17" fillId="0" borderId="9" xfId="5" applyBorder="1" applyAlignment="1" applyProtection="1">
      <protection locked="0"/>
    </xf>
    <xf numFmtId="0" fontId="0" fillId="6" borderId="0" xfId="0" applyFill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164" fontId="3" fillId="6" borderId="1" xfId="0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1" fillId="0" borderId="1" xfId="2" applyFont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0" fontId="18" fillId="0" borderId="9" xfId="5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/>
    </xf>
    <xf numFmtId="0" fontId="0" fillId="0" borderId="9" xfId="0" applyBorder="1" applyAlignment="1" applyProtection="1">
      <alignment horizontal="right"/>
      <protection locked="0"/>
    </xf>
    <xf numFmtId="0" fontId="19" fillId="0" borderId="0" xfId="2" applyFont="1"/>
    <xf numFmtId="0" fontId="4" fillId="0" borderId="4" xfId="2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2" applyBorder="1" applyAlignment="1">
      <alignment horizontal="left"/>
    </xf>
    <xf numFmtId="0" fontId="7" fillId="0" borderId="1" xfId="0" applyFont="1" applyBorder="1"/>
    <xf numFmtId="0" fontId="3" fillId="4" borderId="1" xfId="0" applyFont="1" applyFill="1" applyBorder="1" applyAlignment="1">
      <alignment horizontal="center" vertical="top"/>
    </xf>
    <xf numFmtId="0" fontId="4" fillId="5" borderId="1" xfId="2" applyFill="1" applyBorder="1" applyAlignment="1">
      <alignment vertical="top" wrapText="1"/>
    </xf>
    <xf numFmtId="0" fontId="4" fillId="5" borderId="1" xfId="2" applyFill="1" applyBorder="1"/>
    <xf numFmtId="0" fontId="4" fillId="0" borderId="1" xfId="2" applyFill="1" applyBorder="1" applyAlignment="1">
      <alignment horizontal="left" vertical="top"/>
    </xf>
    <xf numFmtId="0" fontId="4" fillId="0" borderId="3" xfId="2" applyBorder="1"/>
    <xf numFmtId="0" fontId="21" fillId="0" borderId="0" xfId="0" applyFont="1"/>
    <xf numFmtId="0" fontId="0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1" fillId="0" borderId="1" xfId="2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164" fontId="3" fillId="7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44" fontId="0" fillId="0" borderId="0" xfId="0" applyNumberFormat="1"/>
    <xf numFmtId="0" fontId="0" fillId="4" borderId="12" xfId="0" applyFill="1" applyBorder="1"/>
    <xf numFmtId="0" fontId="3" fillId="4" borderId="1" xfId="0" applyFont="1" applyFill="1" applyBorder="1" applyAlignment="1">
      <alignment vertical="top"/>
    </xf>
    <xf numFmtId="0" fontId="0" fillId="4" borderId="0" xfId="0" applyFill="1"/>
    <xf numFmtId="164" fontId="3" fillId="4" borderId="8" xfId="0" applyNumberFormat="1" applyFont="1" applyFill="1" applyBorder="1" applyAlignment="1" applyProtection="1">
      <alignment horizontal="left" vertical="top"/>
    </xf>
    <xf numFmtId="0" fontId="3" fillId="4" borderId="8" xfId="0" applyFont="1" applyFill="1" applyBorder="1" applyAlignment="1" applyProtection="1"/>
    <xf numFmtId="0" fontId="19" fillId="0" borderId="1" xfId="2" applyFont="1" applyBorder="1" applyAlignment="1">
      <alignment horizontal="left" vertical="top"/>
    </xf>
    <xf numFmtId="0" fontId="5" fillId="0" borderId="0" xfId="0" applyFont="1"/>
    <xf numFmtId="0" fontId="11" fillId="0" borderId="1" xfId="2" applyFont="1" applyFill="1" applyBorder="1" applyAlignment="1">
      <alignment vertical="top" wrapText="1"/>
    </xf>
    <xf numFmtId="0" fontId="11" fillId="0" borderId="1" xfId="2" applyFont="1" applyBorder="1"/>
    <xf numFmtId="0" fontId="11" fillId="0" borderId="1" xfId="2" applyFont="1" applyBorder="1" applyAlignment="1">
      <alignment vertical="top" wrapText="1"/>
    </xf>
    <xf numFmtId="0" fontId="0" fillId="0" borderId="0" xfId="0"/>
    <xf numFmtId="0" fontId="7" fillId="0" borderId="0" xfId="0" applyFont="1"/>
    <xf numFmtId="0" fontId="19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center"/>
    </xf>
    <xf numFmtId="0" fontId="19" fillId="0" borderId="1" xfId="2" applyFont="1" applyBorder="1" applyAlignment="1" applyProtection="1">
      <alignment horizontal="left" vertical="top" wrapText="1"/>
    </xf>
    <xf numFmtId="0" fontId="19" fillId="0" borderId="1" xfId="2" applyFont="1" applyBorder="1" applyAlignment="1" applyProtection="1">
      <alignment horizontal="left" vertical="top"/>
      <protection locked="0"/>
    </xf>
    <xf numFmtId="0" fontId="23" fillId="0" borderId="1" xfId="5" applyFont="1" applyBorder="1" applyAlignment="1" applyProtection="1">
      <alignment horizontal="left" vertical="top"/>
      <protection locked="0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Border="1"/>
    <xf numFmtId="0" fontId="10" fillId="0" borderId="1" xfId="0" applyFont="1" applyBorder="1"/>
    <xf numFmtId="0" fontId="11" fillId="0" borderId="1" xfId="2" applyFont="1" applyBorder="1" applyAlignment="1">
      <alignment vertical="top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horizontal="left"/>
    </xf>
    <xf numFmtId="0" fontId="4" fillId="5" borderId="1" xfId="2" applyFont="1" applyFill="1" applyBorder="1" applyAlignment="1">
      <alignment horizontal="left" vertical="top" wrapText="1"/>
    </xf>
    <xf numFmtId="0" fontId="7" fillId="5" borderId="0" xfId="0" applyFont="1" applyFill="1"/>
    <xf numFmtId="0" fontId="22" fillId="5" borderId="1" xfId="2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/>
    <xf numFmtId="0" fontId="0" fillId="5" borderId="1" xfId="0" applyFont="1" applyFill="1" applyBorder="1" applyAlignment="1">
      <alignment horizontal="center"/>
    </xf>
    <xf numFmtId="0" fontId="0" fillId="8" borderId="1" xfId="0" applyFill="1" applyBorder="1" applyAlignment="1">
      <alignment vertical="top" wrapText="1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11" fillId="5" borderId="1" xfId="2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4" fillId="0" borderId="9" xfId="2" applyBorder="1" applyAlignment="1">
      <alignment horizontal="left" vertical="top"/>
    </xf>
    <xf numFmtId="0" fontId="5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4" fillId="0" borderId="1" xfId="2" applyBorder="1" applyAlignment="1" applyProtection="1">
      <alignment horizontal="left" vertical="center"/>
      <protection locked="0"/>
    </xf>
    <xf numFmtId="0" fontId="4" fillId="0" borderId="9" xfId="2" applyBorder="1" applyAlignment="1">
      <alignment vertical="top" wrapText="1"/>
    </xf>
    <xf numFmtId="0" fontId="4" fillId="0" borderId="0" xfId="2" applyFill="1" applyBorder="1" applyAlignment="1">
      <alignment horizontal="left" vertical="top"/>
    </xf>
    <xf numFmtId="0" fontId="4" fillId="0" borderId="3" xfId="2" applyFill="1" applyBorder="1" applyAlignment="1">
      <alignment horizontal="left" vertical="top"/>
    </xf>
    <xf numFmtId="0" fontId="11" fillId="0" borderId="3" xfId="2" applyFont="1" applyBorder="1"/>
    <xf numFmtId="0" fontId="19" fillId="0" borderId="1" xfId="2" applyFont="1" applyBorder="1" applyAlignment="1" applyProtection="1">
      <protection locked="0"/>
    </xf>
    <xf numFmtId="0" fontId="4" fillId="0" borderId="0" xfId="2" applyBorder="1" applyAlignment="1">
      <alignment horizontal="left" vertical="top"/>
    </xf>
    <xf numFmtId="0" fontId="24" fillId="0" borderId="1" xfId="5" applyFont="1" applyBorder="1" applyAlignment="1" applyProtection="1">
      <alignment horizontal="left" vertical="center"/>
      <protection locked="0"/>
    </xf>
    <xf numFmtId="0" fontId="4" fillId="0" borderId="9" xfId="2" applyBorder="1" applyAlignment="1">
      <alignment vertical="top"/>
    </xf>
    <xf numFmtId="0" fontId="5" fillId="0" borderId="0" xfId="0" applyFont="1" applyBorder="1"/>
    <xf numFmtId="0" fontId="19" fillId="0" borderId="0" xfId="2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4" fillId="0" borderId="1" xfId="2" applyFill="1" applyBorder="1" applyAlignment="1">
      <alignment vertical="top"/>
    </xf>
    <xf numFmtId="0" fontId="5" fillId="5" borderId="1" xfId="0" applyFont="1" applyFill="1" applyBorder="1" applyAlignment="1">
      <alignment horizontal="left" vertical="top"/>
    </xf>
    <xf numFmtId="0" fontId="23" fillId="0" borderId="1" xfId="5" applyFont="1" applyBorder="1" applyAlignment="1" applyProtection="1">
      <protection locked="0"/>
    </xf>
    <xf numFmtId="0" fontId="11" fillId="5" borderId="1" xfId="2" applyFont="1" applyFill="1" applyBorder="1" applyProtection="1">
      <protection locked="0"/>
    </xf>
  </cellXfs>
  <cellStyles count="8">
    <cellStyle name="Hyperlink" xfId="2" builtinId="8"/>
    <cellStyle name="Hyperlink 2" xfId="4"/>
    <cellStyle name="Hyperlink 3" xfId="5"/>
    <cellStyle name="Ongeldig" xfId="1" builtinId="27"/>
    <cellStyle name="Standaard" xfId="0" builtinId="0"/>
    <cellStyle name="Standaard 2" xfId="3"/>
    <cellStyle name="Standaard 3" xfId="7"/>
    <cellStyle name="Valuta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nbestedingen/Aanbesteden%202014/Transities/WMO/2.%20Overeenkomsten/OUD%20Bomomon/OUD%20Contractinformatieoverzicht%20bomomon%2009-02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D"/>
      <sheetName val="Jos S werkt hieraan"/>
      <sheetName val="Jos S werkt hier aan"/>
      <sheetName val="contactgeg"/>
      <sheetName val="producten maatwerk nieuw"/>
      <sheetName val="kwaliteitscheck per aanbieder"/>
      <sheetName val="fysieke overlegt"/>
      <sheetName val="afgevoerde leveranciers"/>
      <sheetName val="411"/>
      <sheetName val="2511"/>
    </sheetNames>
    <sheetDataSet>
      <sheetData sheetId="0"/>
      <sheetData sheetId="1"/>
      <sheetData sheetId="2"/>
      <sheetData sheetId="3">
        <row r="1">
          <cell r="B1">
            <v>42403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nagement@geranos.nl" TargetMode="External"/><Relationship Id="rId21" Type="http://schemas.openxmlformats.org/officeDocument/2006/relationships/hyperlink" Target="mailto:i.vandergraaf@doenersdreefzorg.nl" TargetMode="External"/><Relationship Id="rId42" Type="http://schemas.openxmlformats.org/officeDocument/2006/relationships/hyperlink" Target="mailto:zorgcontractering@zorgspectrum.nl" TargetMode="External"/><Relationship Id="rId63" Type="http://schemas.openxmlformats.org/officeDocument/2006/relationships/hyperlink" Target="mailto:jdekruif@debarrage.nl" TargetMode="External"/><Relationship Id="rId84" Type="http://schemas.openxmlformats.org/officeDocument/2006/relationships/hyperlink" Target="mailto:facturatie@philadelphia.nl" TargetMode="External"/><Relationship Id="rId138" Type="http://schemas.openxmlformats.org/officeDocument/2006/relationships/hyperlink" Target="http://www.philadelphia.nl/" TargetMode="External"/><Relationship Id="rId159" Type="http://schemas.openxmlformats.org/officeDocument/2006/relationships/hyperlink" Target="https://talentonen.wordpress.com/" TargetMode="External"/><Relationship Id="rId170" Type="http://schemas.openxmlformats.org/officeDocument/2006/relationships/hyperlink" Target="http://www.zorgplatform-geranos.nl/" TargetMode="External"/><Relationship Id="rId191" Type="http://schemas.openxmlformats.org/officeDocument/2006/relationships/hyperlink" Target="mailto:h.olij@timon.nl" TargetMode="External"/><Relationship Id="rId205" Type="http://schemas.openxmlformats.org/officeDocument/2006/relationships/hyperlink" Target="mailto:directieMN@legerdesheils.nl" TargetMode="External"/><Relationship Id="rId226" Type="http://schemas.openxmlformats.org/officeDocument/2006/relationships/hyperlink" Target="mailto:julesvandam@tussenvoorzienng.nl" TargetMode="External"/><Relationship Id="rId247" Type="http://schemas.openxmlformats.org/officeDocument/2006/relationships/hyperlink" Target="http://www.prokino.nl/" TargetMode="External"/><Relationship Id="rId107" Type="http://schemas.openxmlformats.org/officeDocument/2006/relationships/hyperlink" Target="mailto:j.vanpel@leliezorggroep.nl" TargetMode="External"/><Relationship Id="rId11" Type="http://schemas.openxmlformats.org/officeDocument/2006/relationships/hyperlink" Target="mailto:zorgcontracteringtimon@timon.nl" TargetMode="External"/><Relationship Id="rId32" Type="http://schemas.openxmlformats.org/officeDocument/2006/relationships/hyperlink" Target="mailto:margreet@ibass.nl;info@ibass.nl" TargetMode="External"/><Relationship Id="rId53" Type="http://schemas.openxmlformats.org/officeDocument/2006/relationships/hyperlink" Target="mailto:r.sonnemans@impegno.nl" TargetMode="External"/><Relationship Id="rId74" Type="http://schemas.openxmlformats.org/officeDocument/2006/relationships/hyperlink" Target="mailto:manon@dagcentrumutrechtoost.nl" TargetMode="External"/><Relationship Id="rId128" Type="http://schemas.openxmlformats.org/officeDocument/2006/relationships/hyperlink" Target="mailto:financien@talentonen.nl" TargetMode="External"/><Relationship Id="rId149" Type="http://schemas.openxmlformats.org/officeDocument/2006/relationships/hyperlink" Target="http://www.debarrage.nl/" TargetMode="External"/><Relationship Id="rId5" Type="http://schemas.openxmlformats.org/officeDocument/2006/relationships/hyperlink" Target="mailto:i.tonkes@boogh.nl" TargetMode="External"/><Relationship Id="rId95" Type="http://schemas.openxmlformats.org/officeDocument/2006/relationships/hyperlink" Target="mailto:a.vesara@warandeweb.nl" TargetMode="External"/><Relationship Id="rId160" Type="http://schemas.openxmlformats.org/officeDocument/2006/relationships/hyperlink" Target="https://www.gb-autisme.nl/" TargetMode="External"/><Relationship Id="rId181" Type="http://schemas.openxmlformats.org/officeDocument/2006/relationships/hyperlink" Target="mailto:gerhard@edunova.nl" TargetMode="External"/><Relationship Id="rId216" Type="http://schemas.openxmlformats.org/officeDocument/2006/relationships/hyperlink" Target="mailto:info@dagcentrumutrechtoost.nl" TargetMode="External"/><Relationship Id="rId237" Type="http://schemas.openxmlformats.org/officeDocument/2006/relationships/hyperlink" Target="mailto:a.oz@thuiszorgmimosa.nl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mailto:g.knobbe@doenersdreefzorg.nl" TargetMode="External"/><Relationship Id="rId43" Type="http://schemas.openxmlformats.org/officeDocument/2006/relationships/hyperlink" Target="mailto:productieregistratie@zorgspectrum.nl" TargetMode="External"/><Relationship Id="rId64" Type="http://schemas.openxmlformats.org/officeDocument/2006/relationships/hyperlink" Target="mailto:jdekruif@debarrage.nl" TargetMode="External"/><Relationship Id="rId118" Type="http://schemas.openxmlformats.org/officeDocument/2006/relationships/hyperlink" Target="mailto:r.denuijl@axioncontinu.nl" TargetMode="External"/><Relationship Id="rId139" Type="http://schemas.openxmlformats.org/officeDocument/2006/relationships/hyperlink" Target="http://www.amerpoort.nl/" TargetMode="External"/><Relationship Id="rId85" Type="http://schemas.openxmlformats.org/officeDocument/2006/relationships/hyperlink" Target="mailto:zorgadministratie-wmo@philadelphia.nl" TargetMode="External"/><Relationship Id="rId150" Type="http://schemas.openxmlformats.org/officeDocument/2006/relationships/hyperlink" Target="http://www.reinaerde.nl/" TargetMode="External"/><Relationship Id="rId171" Type="http://schemas.openxmlformats.org/officeDocument/2006/relationships/hyperlink" Target="http://www.zorgspectrum.nl/" TargetMode="External"/><Relationship Id="rId192" Type="http://schemas.openxmlformats.org/officeDocument/2006/relationships/hyperlink" Target="mailto:r.vaneeden@kwintes.nl" TargetMode="External"/><Relationship Id="rId206" Type="http://schemas.openxmlformats.org/officeDocument/2006/relationships/hyperlink" Target="mailto:j.voortman@nah.nl" TargetMode="External"/><Relationship Id="rId227" Type="http://schemas.openxmlformats.org/officeDocument/2006/relationships/hyperlink" Target="mailto:info@profilazorg.nl" TargetMode="External"/><Relationship Id="rId248" Type="http://schemas.openxmlformats.org/officeDocument/2006/relationships/hyperlink" Target="mailto:info@marem.nl" TargetMode="External"/><Relationship Id="rId12" Type="http://schemas.openxmlformats.org/officeDocument/2006/relationships/hyperlink" Target="mailto:m.halter@kwintes.nl;m.oviedonunez@kwintes.nl" TargetMode="External"/><Relationship Id="rId33" Type="http://schemas.openxmlformats.org/officeDocument/2006/relationships/hyperlink" Target="mailto:info@vechtenijssel.nl" TargetMode="External"/><Relationship Id="rId108" Type="http://schemas.openxmlformats.org/officeDocument/2006/relationships/hyperlink" Target="mailto:info@levenenzorg.nl" TargetMode="External"/><Relationship Id="rId129" Type="http://schemas.openxmlformats.org/officeDocument/2006/relationships/hyperlink" Target="mailto:info@talentonen.nl" TargetMode="External"/><Relationship Id="rId54" Type="http://schemas.openxmlformats.org/officeDocument/2006/relationships/hyperlink" Target="mailto:b.robart@impegno.nl" TargetMode="External"/><Relationship Id="rId70" Type="http://schemas.openxmlformats.org/officeDocument/2006/relationships/hyperlink" Target="mailto:k.heijblom@rivas.nl;j.timmerman@rivas.nl" TargetMode="External"/><Relationship Id="rId75" Type="http://schemas.openxmlformats.org/officeDocument/2006/relationships/hyperlink" Target="mailto:marliesvanloon@lister.nl" TargetMode="External"/><Relationship Id="rId91" Type="http://schemas.openxmlformats.org/officeDocument/2006/relationships/hyperlink" Target="mailto:info@werkaandewinkelvianen.nl;liz@werkaandewinkelvianen.nl" TargetMode="External"/><Relationship Id="rId96" Type="http://schemas.openxmlformats.org/officeDocument/2006/relationships/hyperlink" Target="mailto:jvisser@reinaerde.nl" TargetMode="External"/><Relationship Id="rId140" Type="http://schemas.openxmlformats.org/officeDocument/2006/relationships/hyperlink" Target="http://www.humanitas-dmh.nl/" TargetMode="External"/><Relationship Id="rId145" Type="http://schemas.openxmlformats.org/officeDocument/2006/relationships/hyperlink" Target="http://www.privazorg.nl/" TargetMode="External"/><Relationship Id="rId161" Type="http://schemas.openxmlformats.org/officeDocument/2006/relationships/hyperlink" Target="http://www.vitaal-dorp.nl/" TargetMode="External"/><Relationship Id="rId166" Type="http://schemas.openxmlformats.org/officeDocument/2006/relationships/hyperlink" Target="http://www.goodforlife.nl/" TargetMode="External"/><Relationship Id="rId182" Type="http://schemas.openxmlformats.org/officeDocument/2006/relationships/hyperlink" Target="http://www.axioncontinu.nl/" TargetMode="External"/><Relationship Id="rId187" Type="http://schemas.openxmlformats.org/officeDocument/2006/relationships/hyperlink" Target="mailto:info@duitslauret.com" TargetMode="External"/><Relationship Id="rId217" Type="http://schemas.openxmlformats.org/officeDocument/2006/relationships/hyperlink" Target="mailto:marliesvanloon@lister.nl" TargetMode="External"/><Relationship Id="rId1" Type="http://schemas.openxmlformats.org/officeDocument/2006/relationships/hyperlink" Target="mailto:h.vanesch@philadelphia.nl" TargetMode="External"/><Relationship Id="rId6" Type="http://schemas.openxmlformats.org/officeDocument/2006/relationships/hyperlink" Target="mailto:i.tonkes@boogh.nl" TargetMode="External"/><Relationship Id="rId212" Type="http://schemas.openxmlformats.org/officeDocument/2006/relationships/hyperlink" Target="mailto:jhoorn@debarrage.nl" TargetMode="External"/><Relationship Id="rId233" Type="http://schemas.openxmlformats.org/officeDocument/2006/relationships/hyperlink" Target="http://www.duitslauret.nl/" TargetMode="External"/><Relationship Id="rId238" Type="http://schemas.openxmlformats.org/officeDocument/2006/relationships/hyperlink" Target="mailto:carolaleeflang@hotmail.com" TargetMode="External"/><Relationship Id="rId254" Type="http://schemas.openxmlformats.org/officeDocument/2006/relationships/hyperlink" Target="mailto:facturen@thuiszorginholland.nl" TargetMode="External"/><Relationship Id="rId23" Type="http://schemas.openxmlformats.org/officeDocument/2006/relationships/hyperlink" Target="mailto:m.groenendijk@exodus.nl" TargetMode="External"/><Relationship Id="rId28" Type="http://schemas.openxmlformats.org/officeDocument/2006/relationships/hyperlink" Target="mailto:wmocoordinator@leliezorggroep.nl" TargetMode="External"/><Relationship Id="rId49" Type="http://schemas.openxmlformats.org/officeDocument/2006/relationships/hyperlink" Target="mailto:administratie@nah.nl" TargetMode="External"/><Relationship Id="rId114" Type="http://schemas.openxmlformats.org/officeDocument/2006/relationships/hyperlink" Target="mailto:info@zbzh.nl" TargetMode="External"/><Relationship Id="rId119" Type="http://schemas.openxmlformats.org/officeDocument/2006/relationships/hyperlink" Target="mailto:info@doenersdreefzorg.nl" TargetMode="External"/><Relationship Id="rId44" Type="http://schemas.openxmlformats.org/officeDocument/2006/relationships/hyperlink" Target="mailto:c.pique@zorgspectrum.nl" TargetMode="External"/><Relationship Id="rId60" Type="http://schemas.openxmlformats.org/officeDocument/2006/relationships/hyperlink" Target="mailto:ilonja@uitwerking.info" TargetMode="External"/><Relationship Id="rId65" Type="http://schemas.openxmlformats.org/officeDocument/2006/relationships/hyperlink" Target="mailto:info@debarrage.nl" TargetMode="External"/><Relationship Id="rId81" Type="http://schemas.openxmlformats.org/officeDocument/2006/relationships/hyperlink" Target="mailto:e.mansana@geranos.nl" TargetMode="External"/><Relationship Id="rId86" Type="http://schemas.openxmlformats.org/officeDocument/2006/relationships/hyperlink" Target="mailto:informatie@gb-autisme.nl" TargetMode="External"/><Relationship Id="rId130" Type="http://schemas.openxmlformats.org/officeDocument/2006/relationships/hyperlink" Target="http://www.cooperatieboerenzorg.nl/" TargetMode="External"/><Relationship Id="rId135" Type="http://schemas.openxmlformats.org/officeDocument/2006/relationships/hyperlink" Target="http://www.leveo.nl/" TargetMode="External"/><Relationship Id="rId151" Type="http://schemas.openxmlformats.org/officeDocument/2006/relationships/hyperlink" Target="http://www.raz.nl/" TargetMode="External"/><Relationship Id="rId156" Type="http://schemas.openxmlformats.org/officeDocument/2006/relationships/hyperlink" Target="http://www.stichtingnedereind.nl/" TargetMode="External"/><Relationship Id="rId177" Type="http://schemas.openxmlformats.org/officeDocument/2006/relationships/hyperlink" Target="mailto:fa@altrecht.nl" TargetMode="External"/><Relationship Id="rId198" Type="http://schemas.openxmlformats.org/officeDocument/2006/relationships/hyperlink" Target="mailto:helma.devries@eleos.nl" TargetMode="External"/><Relationship Id="rId172" Type="http://schemas.openxmlformats.org/officeDocument/2006/relationships/hyperlink" Target="http://www.uitwerking.info/" TargetMode="External"/><Relationship Id="rId193" Type="http://schemas.openxmlformats.org/officeDocument/2006/relationships/hyperlink" Target="mailto:p.willems@amerpoort.nl" TargetMode="External"/><Relationship Id="rId202" Type="http://schemas.openxmlformats.org/officeDocument/2006/relationships/hyperlink" Target="mailto:rene@lapso.nl" TargetMode="External"/><Relationship Id="rId207" Type="http://schemas.openxmlformats.org/officeDocument/2006/relationships/hyperlink" Target="mailto:t.groenendijk@syndion.nl" TargetMode="External"/><Relationship Id="rId223" Type="http://schemas.openxmlformats.org/officeDocument/2006/relationships/hyperlink" Target="mailto:info@werkaandewinkelvianen.nl" TargetMode="External"/><Relationship Id="rId228" Type="http://schemas.openxmlformats.org/officeDocument/2006/relationships/hyperlink" Target="mailto:s.sangian@talentonen.nl" TargetMode="External"/><Relationship Id="rId244" Type="http://schemas.openxmlformats.org/officeDocument/2006/relationships/hyperlink" Target="mailto:p.boots@prokino.nl" TargetMode="External"/><Relationship Id="rId249" Type="http://schemas.openxmlformats.org/officeDocument/2006/relationships/hyperlink" Target="tel:+31267676292" TargetMode="External"/><Relationship Id="rId13" Type="http://schemas.openxmlformats.org/officeDocument/2006/relationships/hyperlink" Target="mailto:sabine.dissels@kwintes.nl" TargetMode="External"/><Relationship Id="rId18" Type="http://schemas.openxmlformats.org/officeDocument/2006/relationships/hyperlink" Target="mailto:corien.besamusca@abrona.nl" TargetMode="External"/><Relationship Id="rId39" Type="http://schemas.openxmlformats.org/officeDocument/2006/relationships/hyperlink" Target="mailto:pascal.derksen@wij30.nl" TargetMode="External"/><Relationship Id="rId109" Type="http://schemas.openxmlformats.org/officeDocument/2006/relationships/hyperlink" Target="mailto:dorathe@printrun.nl" TargetMode="External"/><Relationship Id="rId34" Type="http://schemas.openxmlformats.org/officeDocument/2006/relationships/hyperlink" Target="mailto:Anja.van.oers@vechtenijssel.nl" TargetMode="External"/><Relationship Id="rId50" Type="http://schemas.openxmlformats.org/officeDocument/2006/relationships/hyperlink" Target="mailto:controller@nah.nl" TargetMode="External"/><Relationship Id="rId55" Type="http://schemas.openxmlformats.org/officeDocument/2006/relationships/hyperlink" Target="mailto:j.verhoef@impegno.nl" TargetMode="External"/><Relationship Id="rId76" Type="http://schemas.openxmlformats.org/officeDocument/2006/relationships/hyperlink" Target="mailto:ariennevisser@lister.nl" TargetMode="External"/><Relationship Id="rId97" Type="http://schemas.openxmlformats.org/officeDocument/2006/relationships/hyperlink" Target="mailto:wmojeugdwet@reinaerde.nl" TargetMode="External"/><Relationship Id="rId104" Type="http://schemas.openxmlformats.org/officeDocument/2006/relationships/hyperlink" Target="mailto:m.markhorst@leokannerhuis.nl" TargetMode="External"/><Relationship Id="rId120" Type="http://schemas.openxmlformats.org/officeDocument/2006/relationships/hyperlink" Target="mailto:m.el.aazzaoui@levenenzorg.nl" TargetMode="External"/><Relationship Id="rId125" Type="http://schemas.openxmlformats.org/officeDocument/2006/relationships/hyperlink" Target="mailto:secretariaat@vitras.nl" TargetMode="External"/><Relationship Id="rId141" Type="http://schemas.openxmlformats.org/officeDocument/2006/relationships/hyperlink" Target="http://www.impegno.nl/" TargetMode="External"/><Relationship Id="rId146" Type="http://schemas.openxmlformats.org/officeDocument/2006/relationships/hyperlink" Target="http://www.lapso.nl/" TargetMode="External"/><Relationship Id="rId167" Type="http://schemas.openxmlformats.org/officeDocument/2006/relationships/hyperlink" Target="http://www.vechtenijssel.nl/" TargetMode="External"/><Relationship Id="rId188" Type="http://schemas.openxmlformats.org/officeDocument/2006/relationships/hyperlink" Target="mailto:i.tevelde@thedinghsweert.nl" TargetMode="External"/><Relationship Id="rId7" Type="http://schemas.openxmlformats.org/officeDocument/2006/relationships/hyperlink" Target="mailto:wederkerigheid@planet.nl" TargetMode="External"/><Relationship Id="rId71" Type="http://schemas.openxmlformats.org/officeDocument/2006/relationships/hyperlink" Target="mailto:i.bertels@rivas.nl" TargetMode="External"/><Relationship Id="rId92" Type="http://schemas.openxmlformats.org/officeDocument/2006/relationships/hyperlink" Target="mailto:pdelpeut@ziggo.nl" TargetMode="External"/><Relationship Id="rId162" Type="http://schemas.openxmlformats.org/officeDocument/2006/relationships/hyperlink" Target="http://www.vitras.nl/" TargetMode="External"/><Relationship Id="rId183" Type="http://schemas.openxmlformats.org/officeDocument/2006/relationships/hyperlink" Target="http://www.coachia.nl/" TargetMode="External"/><Relationship Id="rId213" Type="http://schemas.openxmlformats.org/officeDocument/2006/relationships/hyperlink" Target="mailto:k.schetters@huisterleede.nl" TargetMode="External"/><Relationship Id="rId218" Type="http://schemas.openxmlformats.org/officeDocument/2006/relationships/hyperlink" Target="mailto:b.van.leeuwen@privazorg.nl" TargetMode="External"/><Relationship Id="rId234" Type="http://schemas.openxmlformats.org/officeDocument/2006/relationships/hyperlink" Target="http://www.thuiszorgmimosa.nl/" TargetMode="External"/><Relationship Id="rId239" Type="http://schemas.openxmlformats.org/officeDocument/2006/relationships/hyperlink" Target="mailto:g.de.kruik@boogh.nl" TargetMode="External"/><Relationship Id="rId2" Type="http://schemas.openxmlformats.org/officeDocument/2006/relationships/hyperlink" Target="mailto:c.vanstiphout@thedinghsweert.nl" TargetMode="External"/><Relationship Id="rId29" Type="http://schemas.openxmlformats.org/officeDocument/2006/relationships/hyperlink" Target="mailto:helpdeskfacturatie@leliezorggroep.nl" TargetMode="External"/><Relationship Id="rId250" Type="http://schemas.openxmlformats.org/officeDocument/2006/relationships/hyperlink" Target="http://www.plushome.nl/" TargetMode="External"/><Relationship Id="rId255" Type="http://schemas.openxmlformats.org/officeDocument/2006/relationships/hyperlink" Target="mailto:indicatie@thuiszorginholland.nl" TargetMode="External"/><Relationship Id="rId24" Type="http://schemas.openxmlformats.org/officeDocument/2006/relationships/hyperlink" Target="mailto:m.groenendijk@exodus.nl" TargetMode="External"/><Relationship Id="rId40" Type="http://schemas.openxmlformats.org/officeDocument/2006/relationships/hyperlink" Target="mailto:miriam.houweling@wij30.nl" TargetMode="External"/><Relationship Id="rId45" Type="http://schemas.openxmlformats.org/officeDocument/2006/relationships/hyperlink" Target="mailto:directieMN@legerdesheils.nl" TargetMode="External"/><Relationship Id="rId66" Type="http://schemas.openxmlformats.org/officeDocument/2006/relationships/hyperlink" Target="mailto:simone.blom@huisterleede.nl" TargetMode="External"/><Relationship Id="rId87" Type="http://schemas.openxmlformats.org/officeDocument/2006/relationships/hyperlink" Target="mailto:informatie@gb-autisme.nl" TargetMode="External"/><Relationship Id="rId110" Type="http://schemas.openxmlformats.org/officeDocument/2006/relationships/hyperlink" Target="mailto:info@praktijkpsychomotorischetherapie.nl" TargetMode="External"/><Relationship Id="rId115" Type="http://schemas.openxmlformats.org/officeDocument/2006/relationships/hyperlink" Target="mailto:fkartal@goodforlife.nl" TargetMode="External"/><Relationship Id="rId131" Type="http://schemas.openxmlformats.org/officeDocument/2006/relationships/hyperlink" Target="http://www.dagcentrumutrechtoost.nl/" TargetMode="External"/><Relationship Id="rId136" Type="http://schemas.openxmlformats.org/officeDocument/2006/relationships/hyperlink" Target="http://www.lister.nl/" TargetMode="External"/><Relationship Id="rId157" Type="http://schemas.openxmlformats.org/officeDocument/2006/relationships/hyperlink" Target="http://www.profilazorg.nl/" TargetMode="External"/><Relationship Id="rId178" Type="http://schemas.openxmlformats.org/officeDocument/2006/relationships/hyperlink" Target="mailto:rkoelewijn11@gmail.com" TargetMode="External"/><Relationship Id="rId61" Type="http://schemas.openxmlformats.org/officeDocument/2006/relationships/hyperlink" Target="mailto:p.vanpelt@zbzh.nl" TargetMode="External"/><Relationship Id="rId82" Type="http://schemas.openxmlformats.org/officeDocument/2006/relationships/hyperlink" Target="mailto:e.mansana@geranos.nl" TargetMode="External"/><Relationship Id="rId152" Type="http://schemas.openxmlformats.org/officeDocument/2006/relationships/hyperlink" Target="http://www.rivas.nl/" TargetMode="External"/><Relationship Id="rId173" Type="http://schemas.openxmlformats.org/officeDocument/2006/relationships/hyperlink" Target="http://www.cumcura.nl/" TargetMode="External"/><Relationship Id="rId194" Type="http://schemas.openxmlformats.org/officeDocument/2006/relationships/hyperlink" Target="mailto:contractering@leveo.nl" TargetMode="External"/><Relationship Id="rId199" Type="http://schemas.openxmlformats.org/officeDocument/2006/relationships/hyperlink" Target="mailto:info@leliezorggroep.nl" TargetMode="External"/><Relationship Id="rId203" Type="http://schemas.openxmlformats.org/officeDocument/2006/relationships/hyperlink" Target="mailto:menno.van.piggelen@wij30.nl;Pascal.derksen@wij30.nl" TargetMode="External"/><Relationship Id="rId208" Type="http://schemas.openxmlformats.org/officeDocument/2006/relationships/hyperlink" Target="mailto:p.hulst@impegno.nl" TargetMode="External"/><Relationship Id="rId229" Type="http://schemas.openxmlformats.org/officeDocument/2006/relationships/hyperlink" Target="mailto:maaike.bargon@cumcura.nl" TargetMode="External"/><Relationship Id="rId19" Type="http://schemas.openxmlformats.org/officeDocument/2006/relationships/hyperlink" Target="mailto:arno.van.muijden@abrona.nl;katinka.lucassen@abrona.nl" TargetMode="External"/><Relationship Id="rId224" Type="http://schemas.openxmlformats.org/officeDocument/2006/relationships/hyperlink" Target="mailto:M.Vanjaarsveld@warandeweb.nl" TargetMode="External"/><Relationship Id="rId240" Type="http://schemas.openxmlformats.org/officeDocument/2006/relationships/hyperlink" Target="mailto:b.baggerman@vitras.nl" TargetMode="External"/><Relationship Id="rId245" Type="http://schemas.openxmlformats.org/officeDocument/2006/relationships/hyperlink" Target="mailto:zorg@prokino.nl" TargetMode="External"/><Relationship Id="rId14" Type="http://schemas.openxmlformats.org/officeDocument/2006/relationships/hyperlink" Target="mailto:WMOJW@amerpoort.nl" TargetMode="External"/><Relationship Id="rId30" Type="http://schemas.openxmlformats.org/officeDocument/2006/relationships/hyperlink" Target="mailto:nanda@ibass.nl" TargetMode="External"/><Relationship Id="rId35" Type="http://schemas.openxmlformats.org/officeDocument/2006/relationships/hyperlink" Target="mailto:Henri.koelewijn@vechtenijssel.nl" TargetMode="External"/><Relationship Id="rId56" Type="http://schemas.openxmlformats.org/officeDocument/2006/relationships/hyperlink" Target="mailto:cathelijne@baantraject.nl" TargetMode="External"/><Relationship Id="rId77" Type="http://schemas.openxmlformats.org/officeDocument/2006/relationships/hyperlink" Target="mailto:debbiebrugman@lister.nl" TargetMode="External"/><Relationship Id="rId100" Type="http://schemas.openxmlformats.org/officeDocument/2006/relationships/hyperlink" Target="mailto:centraleaanmelding@tussenvoorziening.nl;ingridoudelenferink@tussenvoorziening.nl" TargetMode="External"/><Relationship Id="rId105" Type="http://schemas.openxmlformats.org/officeDocument/2006/relationships/hyperlink" Target="mailto:jeroen.van.anrooij@humanitas-dmh.nl" TargetMode="External"/><Relationship Id="rId126" Type="http://schemas.openxmlformats.org/officeDocument/2006/relationships/hyperlink" Target="mailto:info@syndion.nl" TargetMode="External"/><Relationship Id="rId147" Type="http://schemas.openxmlformats.org/officeDocument/2006/relationships/hyperlink" Target="http://www.huisterleede.nl/" TargetMode="External"/><Relationship Id="rId168" Type="http://schemas.openxmlformats.org/officeDocument/2006/relationships/hyperlink" Target="http://www.wij30.nl/" TargetMode="External"/><Relationship Id="rId8" Type="http://schemas.openxmlformats.org/officeDocument/2006/relationships/hyperlink" Target="mailto:wederkerigheid@planet.nl" TargetMode="External"/><Relationship Id="rId51" Type="http://schemas.openxmlformats.org/officeDocument/2006/relationships/hyperlink" Target="mailto:m.henderson@syndion.nl" TargetMode="External"/><Relationship Id="rId72" Type="http://schemas.openxmlformats.org/officeDocument/2006/relationships/hyperlink" Target="mailto:y.dane@rivas.nl" TargetMode="External"/><Relationship Id="rId93" Type="http://schemas.openxmlformats.org/officeDocument/2006/relationships/hyperlink" Target="mailto:zorgservice@huisterleede.nl" TargetMode="External"/><Relationship Id="rId98" Type="http://schemas.openxmlformats.org/officeDocument/2006/relationships/hyperlink" Target="mailto:robmaan@tussenvoorziening.nl" TargetMode="External"/><Relationship Id="rId121" Type="http://schemas.openxmlformats.org/officeDocument/2006/relationships/hyperlink" Target="mailto:secretariaathouten@reinaerde.nl" TargetMode="External"/><Relationship Id="rId142" Type="http://schemas.openxmlformats.org/officeDocument/2006/relationships/hyperlink" Target="http://www.joostzorgt.nl/" TargetMode="External"/><Relationship Id="rId163" Type="http://schemas.openxmlformats.org/officeDocument/2006/relationships/hyperlink" Target="http://www.warandeweb.nl/" TargetMode="External"/><Relationship Id="rId184" Type="http://schemas.openxmlformats.org/officeDocument/2006/relationships/hyperlink" Target="mailto:info@coachia.nl" TargetMode="External"/><Relationship Id="rId189" Type="http://schemas.openxmlformats.org/officeDocument/2006/relationships/hyperlink" Target="mailto:h.van.oldeniel@boogh.nl" TargetMode="External"/><Relationship Id="rId219" Type="http://schemas.openxmlformats.org/officeDocument/2006/relationships/hyperlink" Target="mailto:m.jacobs@geranos.nl" TargetMode="External"/><Relationship Id="rId3" Type="http://schemas.openxmlformats.org/officeDocument/2006/relationships/hyperlink" Target="mailto:f.zwarts@thedinghsweert.nl" TargetMode="External"/><Relationship Id="rId214" Type="http://schemas.openxmlformats.org/officeDocument/2006/relationships/hyperlink" Target="mailto:Niekvisscher@outlook.com" TargetMode="External"/><Relationship Id="rId230" Type="http://schemas.openxmlformats.org/officeDocument/2006/relationships/hyperlink" Target="mailto:info@edunova.nl" TargetMode="External"/><Relationship Id="rId235" Type="http://schemas.openxmlformats.org/officeDocument/2006/relationships/hyperlink" Target="mailto:a.oz@thuiszorgmimosa.nl" TargetMode="External"/><Relationship Id="rId251" Type="http://schemas.openxmlformats.org/officeDocument/2006/relationships/hyperlink" Target="mailto:geeke@huiberthoeve.nl" TargetMode="External"/><Relationship Id="rId256" Type="http://schemas.openxmlformats.org/officeDocument/2006/relationships/hyperlink" Target="http://www.thuiszorginholland.nl/" TargetMode="External"/><Relationship Id="rId25" Type="http://schemas.openxmlformats.org/officeDocument/2006/relationships/hyperlink" Target="mailto:r.loenen@exodus.nl" TargetMode="External"/><Relationship Id="rId46" Type="http://schemas.openxmlformats.org/officeDocument/2006/relationships/hyperlink" Target="mailto:directieMN@legerdesheils.nl" TargetMode="External"/><Relationship Id="rId67" Type="http://schemas.openxmlformats.org/officeDocument/2006/relationships/hyperlink" Target="mailto:Niekvisscher@outlook.com" TargetMode="External"/><Relationship Id="rId116" Type="http://schemas.openxmlformats.org/officeDocument/2006/relationships/hyperlink" Target="mailto:r.vrede@zorgbureaulobiecare.nl" TargetMode="External"/><Relationship Id="rId137" Type="http://schemas.openxmlformats.org/officeDocument/2006/relationships/hyperlink" Target="http://www.onvergetelijkleven.nl/" TargetMode="External"/><Relationship Id="rId158" Type="http://schemas.openxmlformats.org/officeDocument/2006/relationships/hyperlink" Target="http://www.thedinghsweert.nl/" TargetMode="External"/><Relationship Id="rId20" Type="http://schemas.openxmlformats.org/officeDocument/2006/relationships/hyperlink" Target="mailto:ageeth.wildeman@abrona.nl" TargetMode="External"/><Relationship Id="rId41" Type="http://schemas.openxmlformats.org/officeDocument/2006/relationships/hyperlink" Target="mailto:ida.clausing@wij30.nl;info@wij30.nl" TargetMode="External"/><Relationship Id="rId62" Type="http://schemas.openxmlformats.org/officeDocument/2006/relationships/hyperlink" Target="mailto:h.dewith@zbzh.nl" TargetMode="External"/><Relationship Id="rId83" Type="http://schemas.openxmlformats.org/officeDocument/2006/relationships/hyperlink" Target="mailto:gemeentedesk@philadelphia.nl" TargetMode="External"/><Relationship Id="rId88" Type="http://schemas.openxmlformats.org/officeDocument/2006/relationships/hyperlink" Target="mailto:mj.hermans@cooperatieboerenzorg.nl" TargetMode="External"/><Relationship Id="rId111" Type="http://schemas.openxmlformats.org/officeDocument/2006/relationships/hyperlink" Target="mailto:a.gomez@raz.nl" TargetMode="External"/><Relationship Id="rId132" Type="http://schemas.openxmlformats.org/officeDocument/2006/relationships/hyperlink" Target="http://www.kwintes.nl/" TargetMode="External"/><Relationship Id="rId153" Type="http://schemas.openxmlformats.org/officeDocument/2006/relationships/hyperlink" Target="http://www.siloah.nl/" TargetMode="External"/><Relationship Id="rId174" Type="http://schemas.openxmlformats.org/officeDocument/2006/relationships/hyperlink" Target="mailto:a.klarenbeek@amerpoort.nl" TargetMode="External"/><Relationship Id="rId179" Type="http://schemas.openxmlformats.org/officeDocument/2006/relationships/hyperlink" Target="http://www.edunova.nl/" TargetMode="External"/><Relationship Id="rId195" Type="http://schemas.openxmlformats.org/officeDocument/2006/relationships/hyperlink" Target="mailto:jan.duenk@abrona.nl" TargetMode="External"/><Relationship Id="rId209" Type="http://schemas.openxmlformats.org/officeDocument/2006/relationships/hyperlink" Target="mailto:Carlos@baantrajectnl/carlos.bruma@baantraject.nl" TargetMode="External"/><Relationship Id="rId190" Type="http://schemas.openxmlformats.org/officeDocument/2006/relationships/hyperlink" Target="mailto:wederkerigheid@planet.nl" TargetMode="External"/><Relationship Id="rId204" Type="http://schemas.openxmlformats.org/officeDocument/2006/relationships/hyperlink" Target="mailto:j.blaas@zorgspectrum.nl" TargetMode="External"/><Relationship Id="rId220" Type="http://schemas.openxmlformats.org/officeDocument/2006/relationships/hyperlink" Target="mailto:h.zegerius@philadelphia.nl" TargetMode="External"/><Relationship Id="rId225" Type="http://schemas.openxmlformats.org/officeDocument/2006/relationships/hyperlink" Target="mailto:jvisser@reinaerde.nl" TargetMode="External"/><Relationship Id="rId241" Type="http://schemas.openxmlformats.org/officeDocument/2006/relationships/hyperlink" Target="mailto:j.vanbeijsterveldt@vitras.nl" TargetMode="External"/><Relationship Id="rId246" Type="http://schemas.openxmlformats.org/officeDocument/2006/relationships/hyperlink" Target="mailto:zorg@prokino.nl" TargetMode="External"/><Relationship Id="rId15" Type="http://schemas.openxmlformats.org/officeDocument/2006/relationships/hyperlink" Target="mailto:WMOJW@amerpoort.nl" TargetMode="External"/><Relationship Id="rId36" Type="http://schemas.openxmlformats.org/officeDocument/2006/relationships/hyperlink" Target="mailto:rene@lapso.nl" TargetMode="External"/><Relationship Id="rId57" Type="http://schemas.openxmlformats.org/officeDocument/2006/relationships/hyperlink" Target="mailto:cathelijne@baantraject.nl" TargetMode="External"/><Relationship Id="rId106" Type="http://schemas.openxmlformats.org/officeDocument/2006/relationships/hyperlink" Target="mailto:a.schoop@joostzorgt.nl" TargetMode="External"/><Relationship Id="rId127" Type="http://schemas.openxmlformats.org/officeDocument/2006/relationships/hyperlink" Target="mailto:s.sangian@talentonen.nl" TargetMode="External"/><Relationship Id="rId10" Type="http://schemas.openxmlformats.org/officeDocument/2006/relationships/hyperlink" Target="mailto:R.buurman@timon.nl" TargetMode="External"/><Relationship Id="rId31" Type="http://schemas.openxmlformats.org/officeDocument/2006/relationships/hyperlink" Target="mailto:willem@ibass.nl" TargetMode="External"/><Relationship Id="rId52" Type="http://schemas.openxmlformats.org/officeDocument/2006/relationships/hyperlink" Target="mailto:a.oosterlee@syndion.nl" TargetMode="External"/><Relationship Id="rId73" Type="http://schemas.openxmlformats.org/officeDocument/2006/relationships/hyperlink" Target="mailto:manon@dagcentrumutrechtoost.nl" TargetMode="External"/><Relationship Id="rId78" Type="http://schemas.openxmlformats.org/officeDocument/2006/relationships/hyperlink" Target="mailto:c.marthaler@privazorg.nl" TargetMode="External"/><Relationship Id="rId94" Type="http://schemas.openxmlformats.org/officeDocument/2006/relationships/hyperlink" Target="mailto:H.Bolhuis@warandeweb.nl" TargetMode="External"/><Relationship Id="rId99" Type="http://schemas.openxmlformats.org/officeDocument/2006/relationships/hyperlink" Target="mailto:clientadministratie@tussenvoorzienng.nl" TargetMode="External"/><Relationship Id="rId101" Type="http://schemas.openxmlformats.org/officeDocument/2006/relationships/hyperlink" Target="mailto:a.vankruistum@profilazorg.nl" TargetMode="External"/><Relationship Id="rId122" Type="http://schemas.openxmlformats.org/officeDocument/2006/relationships/hyperlink" Target="mailto:paw.bijleveld@raz.nl" TargetMode="External"/><Relationship Id="rId143" Type="http://schemas.openxmlformats.org/officeDocument/2006/relationships/hyperlink" Target="http://www.praktijkpsychomotorischetherapie.nl/" TargetMode="External"/><Relationship Id="rId148" Type="http://schemas.openxmlformats.org/officeDocument/2006/relationships/hyperlink" Target="http://www.dewederkerigheid.nl/" TargetMode="External"/><Relationship Id="rId164" Type="http://schemas.openxmlformats.org/officeDocument/2006/relationships/hyperlink" Target="http://www.zorgboerenzuidholland.nl/" TargetMode="External"/><Relationship Id="rId169" Type="http://schemas.openxmlformats.org/officeDocument/2006/relationships/hyperlink" Target="http://www.lobiecare.nl/" TargetMode="External"/><Relationship Id="rId185" Type="http://schemas.openxmlformats.org/officeDocument/2006/relationships/hyperlink" Target="mailto:info@duitslauret.com" TargetMode="External"/><Relationship Id="rId4" Type="http://schemas.openxmlformats.org/officeDocument/2006/relationships/hyperlink" Target="mailto:m.saarloos@warandeweb.nl;info@warandeweb.nl" TargetMode="External"/><Relationship Id="rId9" Type="http://schemas.openxmlformats.org/officeDocument/2006/relationships/hyperlink" Target="mailto:k.van.der.leer@timon.nl" TargetMode="External"/><Relationship Id="rId180" Type="http://schemas.openxmlformats.org/officeDocument/2006/relationships/hyperlink" Target="mailto:trudy@novamatch.nl" TargetMode="External"/><Relationship Id="rId210" Type="http://schemas.openxmlformats.org/officeDocument/2006/relationships/hyperlink" Target="mailto:ilonja@uitwerking.info" TargetMode="External"/><Relationship Id="rId215" Type="http://schemas.openxmlformats.org/officeDocument/2006/relationships/hyperlink" Target="mailto:k.heijblom@rivas.nl" TargetMode="External"/><Relationship Id="rId236" Type="http://schemas.openxmlformats.org/officeDocument/2006/relationships/hyperlink" Target="mailto:a.oz@thuiszorgmimosa.nl" TargetMode="External"/><Relationship Id="rId257" Type="http://schemas.openxmlformats.org/officeDocument/2006/relationships/hyperlink" Target="mailto:k.scheffer@thuiszorginholland.nl" TargetMode="External"/><Relationship Id="rId26" Type="http://schemas.openxmlformats.org/officeDocument/2006/relationships/hyperlink" Target="mailto:zorgverkoop.midden@eleos.nl" TargetMode="External"/><Relationship Id="rId231" Type="http://schemas.openxmlformats.org/officeDocument/2006/relationships/hyperlink" Target="http://www.coachia.nl/" TargetMode="External"/><Relationship Id="rId252" Type="http://schemas.openxmlformats.org/officeDocument/2006/relationships/hyperlink" Target="http://www.huiberthoeve.nl/" TargetMode="External"/><Relationship Id="rId47" Type="http://schemas.openxmlformats.org/officeDocument/2006/relationships/hyperlink" Target="mailto:f.van.de.velde@legerdesheils.nl" TargetMode="External"/><Relationship Id="rId68" Type="http://schemas.openxmlformats.org/officeDocument/2006/relationships/hyperlink" Target="mailto:Sabinevanderkwast@gmail.com" TargetMode="External"/><Relationship Id="rId89" Type="http://schemas.openxmlformats.org/officeDocument/2006/relationships/hyperlink" Target="mailto:l.nagtegaal@cooperatieboerenzorg.nl" TargetMode="External"/><Relationship Id="rId112" Type="http://schemas.openxmlformats.org/officeDocument/2006/relationships/hyperlink" Target="mailto:j.vanlit@siloah.nl" TargetMode="External"/><Relationship Id="rId133" Type="http://schemas.openxmlformats.org/officeDocument/2006/relationships/hyperlink" Target="http://www.legerdesheils.nl/" TargetMode="External"/><Relationship Id="rId154" Type="http://schemas.openxmlformats.org/officeDocument/2006/relationships/hyperlink" Target="http://www.abrona.nl/" TargetMode="External"/><Relationship Id="rId175" Type="http://schemas.openxmlformats.org/officeDocument/2006/relationships/hyperlink" Target="http://www.altrecht.nl/" TargetMode="External"/><Relationship Id="rId196" Type="http://schemas.openxmlformats.org/officeDocument/2006/relationships/hyperlink" Target="mailto:d.hempel@doenersdreefzorg.nl" TargetMode="External"/><Relationship Id="rId200" Type="http://schemas.openxmlformats.org/officeDocument/2006/relationships/hyperlink" Target="mailto:han@ibass.nl" TargetMode="External"/><Relationship Id="rId16" Type="http://schemas.openxmlformats.org/officeDocument/2006/relationships/hyperlink" Target="mailto:contractering@leveo.nl" TargetMode="External"/><Relationship Id="rId221" Type="http://schemas.openxmlformats.org/officeDocument/2006/relationships/hyperlink" Target="mailto:informatie@gb-autisme.nl" TargetMode="External"/><Relationship Id="rId242" Type="http://schemas.openxmlformats.org/officeDocument/2006/relationships/hyperlink" Target="mailto:s.akabbouz@i4public.nl" TargetMode="External"/><Relationship Id="rId37" Type="http://schemas.openxmlformats.org/officeDocument/2006/relationships/hyperlink" Target="mailto:rene@lapso.nl" TargetMode="External"/><Relationship Id="rId58" Type="http://schemas.openxmlformats.org/officeDocument/2006/relationships/hyperlink" Target="mailto:roos@baantraject.nl" TargetMode="External"/><Relationship Id="rId79" Type="http://schemas.openxmlformats.org/officeDocument/2006/relationships/hyperlink" Target="mailto:administratie@privazorg.nl" TargetMode="External"/><Relationship Id="rId102" Type="http://schemas.openxmlformats.org/officeDocument/2006/relationships/hyperlink" Target="mailto:wmoloket@profilazorg.nl" TargetMode="External"/><Relationship Id="rId123" Type="http://schemas.openxmlformats.org/officeDocument/2006/relationships/hyperlink" Target="mailto:info@huisterleede.nl" TargetMode="External"/><Relationship Id="rId144" Type="http://schemas.openxmlformats.org/officeDocument/2006/relationships/hyperlink" Target="http://www.nah.nl/" TargetMode="External"/><Relationship Id="rId90" Type="http://schemas.openxmlformats.org/officeDocument/2006/relationships/hyperlink" Target="mailto:j.startman@cooperatieboerenzorg.nl" TargetMode="External"/><Relationship Id="rId165" Type="http://schemas.openxmlformats.org/officeDocument/2006/relationships/hyperlink" Target="http://www.syndion.nl/" TargetMode="External"/><Relationship Id="rId186" Type="http://schemas.openxmlformats.org/officeDocument/2006/relationships/hyperlink" Target="mailto:info@duitslauret.com" TargetMode="External"/><Relationship Id="rId211" Type="http://schemas.openxmlformats.org/officeDocument/2006/relationships/hyperlink" Target="mailto:d.iken@zbzh.nl" TargetMode="External"/><Relationship Id="rId232" Type="http://schemas.openxmlformats.org/officeDocument/2006/relationships/hyperlink" Target="mailto:info@duitslauret.com" TargetMode="External"/><Relationship Id="rId253" Type="http://schemas.openxmlformats.org/officeDocument/2006/relationships/hyperlink" Target="mailto:k.scheffer@thuiszorginholland.nl" TargetMode="External"/><Relationship Id="rId27" Type="http://schemas.openxmlformats.org/officeDocument/2006/relationships/hyperlink" Target="mailto:zorgverkoop.midden@eleos.nl" TargetMode="External"/><Relationship Id="rId48" Type="http://schemas.openxmlformats.org/officeDocument/2006/relationships/hyperlink" Target="mailto:wmo@nah.nl" TargetMode="External"/><Relationship Id="rId69" Type="http://schemas.openxmlformats.org/officeDocument/2006/relationships/hyperlink" Target="mailto:info@onvergetelijkleven.nl" TargetMode="External"/><Relationship Id="rId113" Type="http://schemas.openxmlformats.org/officeDocument/2006/relationships/hyperlink" Target="mailto:h.eleveld@stichtingnedereind.nl" TargetMode="External"/><Relationship Id="rId134" Type="http://schemas.openxmlformats.org/officeDocument/2006/relationships/hyperlink" Target="http://www.levenenzorg.nl/" TargetMode="External"/><Relationship Id="rId80" Type="http://schemas.openxmlformats.org/officeDocument/2006/relationships/hyperlink" Target="mailto:linda@privathuiszorg.nl" TargetMode="External"/><Relationship Id="rId155" Type="http://schemas.openxmlformats.org/officeDocument/2006/relationships/hyperlink" Target="http://www.boogh.nl/" TargetMode="External"/><Relationship Id="rId176" Type="http://schemas.openxmlformats.org/officeDocument/2006/relationships/hyperlink" Target="mailto:pascal.derksen@wij30.nl" TargetMode="External"/><Relationship Id="rId197" Type="http://schemas.openxmlformats.org/officeDocument/2006/relationships/hyperlink" Target="mailto:m.groenendijk@exodus.nl" TargetMode="External"/><Relationship Id="rId201" Type="http://schemas.openxmlformats.org/officeDocument/2006/relationships/hyperlink" Target="mailto:wim.nicolaas@vechtenijssel.nl" TargetMode="External"/><Relationship Id="rId222" Type="http://schemas.openxmlformats.org/officeDocument/2006/relationships/hyperlink" Target="mailto:a.reiffers@cooperatieboeren%20zorg.nl" TargetMode="External"/><Relationship Id="rId243" Type="http://schemas.openxmlformats.org/officeDocument/2006/relationships/hyperlink" Target="mailto:zorg@prokino.nl" TargetMode="External"/><Relationship Id="rId17" Type="http://schemas.openxmlformats.org/officeDocument/2006/relationships/hyperlink" Target="mailto:contractering@leveo.nl" TargetMode="External"/><Relationship Id="rId38" Type="http://schemas.openxmlformats.org/officeDocument/2006/relationships/hyperlink" Target="mailto:huib@lapso.nl" TargetMode="External"/><Relationship Id="rId59" Type="http://schemas.openxmlformats.org/officeDocument/2006/relationships/hyperlink" Target="mailto:ilonja@uitwerking.info" TargetMode="External"/><Relationship Id="rId103" Type="http://schemas.openxmlformats.org/officeDocument/2006/relationships/hyperlink" Target="mailto:hgroenendijk@axioncontinu.nl" TargetMode="External"/><Relationship Id="rId124" Type="http://schemas.openxmlformats.org/officeDocument/2006/relationships/hyperlink" Target="mailto:info@profilazorg.n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ichtingnedereind.nl/" TargetMode="External"/><Relationship Id="rId18" Type="http://schemas.openxmlformats.org/officeDocument/2006/relationships/hyperlink" Target="http://www.vitaal-dorp.nl/" TargetMode="External"/><Relationship Id="rId26" Type="http://schemas.openxmlformats.org/officeDocument/2006/relationships/hyperlink" Target="http://www.edunova.nl/" TargetMode="External"/><Relationship Id="rId39" Type="http://schemas.openxmlformats.org/officeDocument/2006/relationships/hyperlink" Target="http://www.zorgspectrum.nl/" TargetMode="External"/><Relationship Id="rId21" Type="http://schemas.openxmlformats.org/officeDocument/2006/relationships/hyperlink" Target="http://www.zorgboerenzuidholland.nl/" TargetMode="External"/><Relationship Id="rId34" Type="http://schemas.openxmlformats.org/officeDocument/2006/relationships/hyperlink" Target="http://www.philadelphia.nl/" TargetMode="External"/><Relationship Id="rId42" Type="http://schemas.openxmlformats.org/officeDocument/2006/relationships/hyperlink" Target="http://www.thuiszorginholland.nl/" TargetMode="External"/><Relationship Id="rId47" Type="http://schemas.openxmlformats.org/officeDocument/2006/relationships/hyperlink" Target="http://www.kwintes.nl/" TargetMode="External"/><Relationship Id="rId50" Type="http://schemas.openxmlformats.org/officeDocument/2006/relationships/hyperlink" Target="http://www.timon.nl/" TargetMode="External"/><Relationship Id="rId55" Type="http://schemas.openxmlformats.org/officeDocument/2006/relationships/hyperlink" Target="mailto:dorathe@printrun.nl" TargetMode="External"/><Relationship Id="rId63" Type="http://schemas.openxmlformats.org/officeDocument/2006/relationships/hyperlink" Target="mailto:carolaleeflang@hotmail.com" TargetMode="External"/><Relationship Id="rId68" Type="http://schemas.openxmlformats.org/officeDocument/2006/relationships/hyperlink" Target="mailto:geeke@huiberthoeve.nl" TargetMode="External"/><Relationship Id="rId7" Type="http://schemas.openxmlformats.org/officeDocument/2006/relationships/hyperlink" Target="http://www.lapso.nl/" TargetMode="External"/><Relationship Id="rId2" Type="http://schemas.openxmlformats.org/officeDocument/2006/relationships/hyperlink" Target="http://www.onvergetelijkleven.nl/" TargetMode="External"/><Relationship Id="rId16" Type="http://schemas.openxmlformats.org/officeDocument/2006/relationships/hyperlink" Target="http://www.talentonen.wordpress.com/" TargetMode="External"/><Relationship Id="rId29" Type="http://schemas.openxmlformats.org/officeDocument/2006/relationships/hyperlink" Target="http://www.amerpoort.nl/" TargetMode="External"/><Relationship Id="rId1" Type="http://schemas.openxmlformats.org/officeDocument/2006/relationships/hyperlink" Target="http://www.leveo.nl/" TargetMode="External"/><Relationship Id="rId6" Type="http://schemas.openxmlformats.org/officeDocument/2006/relationships/hyperlink" Target="http://www.privazorg.nl/" TargetMode="External"/><Relationship Id="rId11" Type="http://schemas.openxmlformats.org/officeDocument/2006/relationships/hyperlink" Target="http://www.siloah.nl/" TargetMode="External"/><Relationship Id="rId24" Type="http://schemas.openxmlformats.org/officeDocument/2006/relationships/hyperlink" Target="http://www.cumcura.nl/" TargetMode="External"/><Relationship Id="rId32" Type="http://schemas.openxmlformats.org/officeDocument/2006/relationships/hyperlink" Target="http://www.duitslauret.nl/" TargetMode="External"/><Relationship Id="rId37" Type="http://schemas.openxmlformats.org/officeDocument/2006/relationships/hyperlink" Target="http://www.dewederkerigheid.nl/" TargetMode="External"/><Relationship Id="rId40" Type="http://schemas.openxmlformats.org/officeDocument/2006/relationships/hyperlink" Target="http://www.lobiecare.nl/" TargetMode="External"/><Relationship Id="rId45" Type="http://schemas.openxmlformats.org/officeDocument/2006/relationships/hyperlink" Target="http://www.boogh.nl/" TargetMode="External"/><Relationship Id="rId53" Type="http://schemas.openxmlformats.org/officeDocument/2006/relationships/hyperlink" Target="mailto:a.schoop@joostzorgt.nl" TargetMode="External"/><Relationship Id="rId58" Type="http://schemas.openxmlformats.org/officeDocument/2006/relationships/hyperlink" Target="mailto:jeroen.van.anrooij@humanitas-dmh.nl" TargetMode="External"/><Relationship Id="rId66" Type="http://schemas.openxmlformats.org/officeDocument/2006/relationships/hyperlink" Target="http://www.plushome.nl/" TargetMode="External"/><Relationship Id="rId5" Type="http://schemas.openxmlformats.org/officeDocument/2006/relationships/hyperlink" Target="http://www.nah.nl/" TargetMode="External"/><Relationship Id="rId15" Type="http://schemas.openxmlformats.org/officeDocument/2006/relationships/hyperlink" Target="http://www.thedinghsweert.nl/" TargetMode="External"/><Relationship Id="rId23" Type="http://schemas.openxmlformats.org/officeDocument/2006/relationships/hyperlink" Target="http://www.wij30.nl/" TargetMode="External"/><Relationship Id="rId28" Type="http://schemas.openxmlformats.org/officeDocument/2006/relationships/hyperlink" Target="http://www.praktijkpsychomotorischetherapie.nl/" TargetMode="External"/><Relationship Id="rId36" Type="http://schemas.openxmlformats.org/officeDocument/2006/relationships/hyperlink" Target="http://www.debarrage.nl/" TargetMode="External"/><Relationship Id="rId49" Type="http://schemas.openxmlformats.org/officeDocument/2006/relationships/hyperlink" Target="http://www.syndion.nl/" TargetMode="External"/><Relationship Id="rId57" Type="http://schemas.openxmlformats.org/officeDocument/2006/relationships/hyperlink" Target="mailto:j.vanlit@siloah.nl" TargetMode="External"/><Relationship Id="rId61" Type="http://schemas.openxmlformats.org/officeDocument/2006/relationships/hyperlink" Target="mailto:r.vrede@zorgbureaulobiecare.nl" TargetMode="External"/><Relationship Id="rId10" Type="http://schemas.openxmlformats.org/officeDocument/2006/relationships/hyperlink" Target="http://www.rivas.nl/" TargetMode="External"/><Relationship Id="rId19" Type="http://schemas.openxmlformats.org/officeDocument/2006/relationships/hyperlink" Target="http://www.vitras.nl/" TargetMode="External"/><Relationship Id="rId31" Type="http://schemas.openxmlformats.org/officeDocument/2006/relationships/hyperlink" Target="http://www.cooperatieboerenzorg.nl/" TargetMode="External"/><Relationship Id="rId44" Type="http://schemas.openxmlformats.org/officeDocument/2006/relationships/hyperlink" Target="http://www.arkin.nl/" TargetMode="External"/><Relationship Id="rId52" Type="http://schemas.openxmlformats.org/officeDocument/2006/relationships/hyperlink" Target="mailto:m.markhorst@leokannerhuis.nl" TargetMode="External"/><Relationship Id="rId60" Type="http://schemas.openxmlformats.org/officeDocument/2006/relationships/hyperlink" Target="mailto:fkartal@goodforlife.nl" TargetMode="External"/><Relationship Id="rId65" Type="http://schemas.openxmlformats.org/officeDocument/2006/relationships/hyperlink" Target="http://www.marem.nl/" TargetMode="External"/><Relationship Id="rId4" Type="http://schemas.openxmlformats.org/officeDocument/2006/relationships/hyperlink" Target="http://www.joostzorgt.nl/" TargetMode="External"/><Relationship Id="rId9" Type="http://schemas.openxmlformats.org/officeDocument/2006/relationships/hyperlink" Target="http://www.reinaerde.nl/" TargetMode="External"/><Relationship Id="rId14" Type="http://schemas.openxmlformats.org/officeDocument/2006/relationships/hyperlink" Target="http://www.profilazorg.nl/" TargetMode="External"/><Relationship Id="rId22" Type="http://schemas.openxmlformats.org/officeDocument/2006/relationships/hyperlink" Target="http://www.uitwerking.info/" TargetMode="External"/><Relationship Id="rId27" Type="http://schemas.openxmlformats.org/officeDocument/2006/relationships/hyperlink" Target="http://www.lister.nl/" TargetMode="External"/><Relationship Id="rId30" Type="http://schemas.openxmlformats.org/officeDocument/2006/relationships/hyperlink" Target="http://www.axioncontinu.nl/" TargetMode="External"/><Relationship Id="rId35" Type="http://schemas.openxmlformats.org/officeDocument/2006/relationships/hyperlink" Target="http://www.raz.nl/" TargetMode="External"/><Relationship Id="rId43" Type="http://schemas.openxmlformats.org/officeDocument/2006/relationships/hyperlink" Target="http://www.thuiszorgmimosa.nl/" TargetMode="External"/><Relationship Id="rId48" Type="http://schemas.openxmlformats.org/officeDocument/2006/relationships/hyperlink" Target="http://www.legerdesheils.nl/" TargetMode="External"/><Relationship Id="rId56" Type="http://schemas.openxmlformats.org/officeDocument/2006/relationships/hyperlink" Target="mailto:rkkoelewijn11@gmail.nl" TargetMode="External"/><Relationship Id="rId64" Type="http://schemas.openxmlformats.org/officeDocument/2006/relationships/hyperlink" Target="http://www.zorgdelen.nl/" TargetMode="External"/><Relationship Id="rId69" Type="http://schemas.openxmlformats.org/officeDocument/2006/relationships/hyperlink" Target="http://www.huiberthoeve.nl/" TargetMode="External"/><Relationship Id="rId8" Type="http://schemas.openxmlformats.org/officeDocument/2006/relationships/hyperlink" Target="http://www.huisterleede.nl/" TargetMode="External"/><Relationship Id="rId51" Type="http://schemas.openxmlformats.org/officeDocument/2006/relationships/hyperlink" Target="http://www.prokino.nl/" TargetMode="External"/><Relationship Id="rId3" Type="http://schemas.openxmlformats.org/officeDocument/2006/relationships/hyperlink" Target="http://www.impegno.nl/" TargetMode="External"/><Relationship Id="rId12" Type="http://schemas.openxmlformats.org/officeDocument/2006/relationships/hyperlink" Target="http://www.abrona.nl/" TargetMode="External"/><Relationship Id="rId17" Type="http://schemas.openxmlformats.org/officeDocument/2006/relationships/hyperlink" Target="https://www.gb-autisme.nl/" TargetMode="External"/><Relationship Id="rId25" Type="http://schemas.openxmlformats.org/officeDocument/2006/relationships/hyperlink" Target="http://www.altrecht.nl/" TargetMode="External"/><Relationship Id="rId33" Type="http://schemas.openxmlformats.org/officeDocument/2006/relationships/hyperlink" Target="http://www.dagcentrumutrechtoost.nl/" TargetMode="External"/><Relationship Id="rId38" Type="http://schemas.openxmlformats.org/officeDocument/2006/relationships/hyperlink" Target="http://www.zorgplatform-geranos.nl/" TargetMode="External"/><Relationship Id="rId46" Type="http://schemas.openxmlformats.org/officeDocument/2006/relationships/hyperlink" Target="http://www.humanitas-dmh.nl/" TargetMode="External"/><Relationship Id="rId59" Type="http://schemas.openxmlformats.org/officeDocument/2006/relationships/hyperlink" Target="mailto:h.eleveld@stichtingnedereind.nl" TargetMode="External"/><Relationship Id="rId67" Type="http://schemas.openxmlformats.org/officeDocument/2006/relationships/hyperlink" Target="mailto:info@plushome.nl" TargetMode="External"/><Relationship Id="rId20" Type="http://schemas.openxmlformats.org/officeDocument/2006/relationships/hyperlink" Target="http://www.warandeweb.nl/" TargetMode="External"/><Relationship Id="rId41" Type="http://schemas.openxmlformats.org/officeDocument/2006/relationships/hyperlink" Target="http://www.goodforlife.nl/" TargetMode="External"/><Relationship Id="rId54" Type="http://schemas.openxmlformats.org/officeDocument/2006/relationships/hyperlink" Target="mailto:info@praktijkpsychomotorischetherapie.nl" TargetMode="External"/><Relationship Id="rId62" Type="http://schemas.openxmlformats.org/officeDocument/2006/relationships/hyperlink" Target="mailto:info@marem.nl" TargetMode="External"/><Relationship Id="rId7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lushome.nl/" TargetMode="External"/><Relationship Id="rId18" Type="http://schemas.openxmlformats.org/officeDocument/2006/relationships/hyperlink" Target="http://www.abrona.nl/" TargetMode="External"/><Relationship Id="rId26" Type="http://schemas.openxmlformats.org/officeDocument/2006/relationships/hyperlink" Target="http://www.huisterleede.nl/" TargetMode="External"/><Relationship Id="rId39" Type="http://schemas.openxmlformats.org/officeDocument/2006/relationships/hyperlink" Target="http://www.thedinghsweert.n/" TargetMode="External"/><Relationship Id="rId21" Type="http://schemas.openxmlformats.org/officeDocument/2006/relationships/hyperlink" Target="http://www.debarrage.nl/" TargetMode="External"/><Relationship Id="rId34" Type="http://schemas.openxmlformats.org/officeDocument/2006/relationships/hyperlink" Target="http://www.prokino.nl/" TargetMode="External"/><Relationship Id="rId42" Type="http://schemas.openxmlformats.org/officeDocument/2006/relationships/hyperlink" Target="http://www.zorgboerenzuidholland.nl/" TargetMode="External"/><Relationship Id="rId47" Type="http://schemas.openxmlformats.org/officeDocument/2006/relationships/hyperlink" Target="http://www.uitwerking.info/" TargetMode="External"/><Relationship Id="rId50" Type="http://schemas.openxmlformats.org/officeDocument/2006/relationships/hyperlink" Target="http://www.wij30.nl/" TargetMode="External"/><Relationship Id="rId55" Type="http://schemas.openxmlformats.org/officeDocument/2006/relationships/hyperlink" Target="http://www.nieuwlandwtz.nl/" TargetMode="External"/><Relationship Id="rId63" Type="http://schemas.openxmlformats.org/officeDocument/2006/relationships/hyperlink" Target="https://fiom.nl/" TargetMode="External"/><Relationship Id="rId68" Type="http://schemas.openxmlformats.org/officeDocument/2006/relationships/hyperlink" Target="https://www.dekselslekker.com/" TargetMode="External"/><Relationship Id="rId7" Type="http://schemas.openxmlformats.org/officeDocument/2006/relationships/hyperlink" Target="http://www.impegno.nl/" TargetMode="External"/><Relationship Id="rId71" Type="http://schemas.openxmlformats.org/officeDocument/2006/relationships/hyperlink" Target="https://www.stmr.nl/" TargetMode="External"/><Relationship Id="rId2" Type="http://schemas.openxmlformats.org/officeDocument/2006/relationships/hyperlink" Target="http://www.cooperatieboerenzorg.nl/" TargetMode="External"/><Relationship Id="rId16" Type="http://schemas.openxmlformats.org/officeDocument/2006/relationships/hyperlink" Target="http://www.nah.nl/" TargetMode="External"/><Relationship Id="rId29" Type="http://schemas.openxmlformats.org/officeDocument/2006/relationships/hyperlink" Target="http://www.lapso.nl/" TargetMode="External"/><Relationship Id="rId1" Type="http://schemas.openxmlformats.org/officeDocument/2006/relationships/hyperlink" Target="http://www.duitslauret.nl/" TargetMode="External"/><Relationship Id="rId6" Type="http://schemas.openxmlformats.org/officeDocument/2006/relationships/hyperlink" Target="http://www.eleos.nl/" TargetMode="External"/><Relationship Id="rId11" Type="http://schemas.openxmlformats.org/officeDocument/2006/relationships/hyperlink" Target="http://www.edunova.nl/" TargetMode="External"/><Relationship Id="rId24" Type="http://schemas.openxmlformats.org/officeDocument/2006/relationships/hyperlink" Target="http://www.leokannerhuis.nl/" TargetMode="External"/><Relationship Id="rId32" Type="http://schemas.openxmlformats.org/officeDocument/2006/relationships/hyperlink" Target="http://www.philadelphia.nl/" TargetMode="External"/><Relationship Id="rId37" Type="http://schemas.openxmlformats.org/officeDocument/2006/relationships/hyperlink" Target="http://www.syndion.nl/" TargetMode="External"/><Relationship Id="rId40" Type="http://schemas.openxmlformats.org/officeDocument/2006/relationships/hyperlink" Target="http://www.timon.nl/" TargetMode="External"/><Relationship Id="rId45" Type="http://schemas.openxmlformats.org/officeDocument/2006/relationships/hyperlink" Target="http://www.thuiszorginholland.nl/" TargetMode="External"/><Relationship Id="rId53" Type="http://schemas.openxmlformats.org/officeDocument/2006/relationships/hyperlink" Target="http://www.zorgspectrum.nl/" TargetMode="External"/><Relationship Id="rId58" Type="http://schemas.openxmlformats.org/officeDocument/2006/relationships/hyperlink" Target="http://www.vivenz.nl/" TargetMode="External"/><Relationship Id="rId66" Type="http://schemas.openxmlformats.org/officeDocument/2006/relationships/hyperlink" Target="http://www.stichtingdevluchtheuvel.nl/" TargetMode="External"/><Relationship Id="rId5" Type="http://schemas.openxmlformats.org/officeDocument/2006/relationships/hyperlink" Target="http://www.doenersdreefzorg.nl/" TargetMode="External"/><Relationship Id="rId15" Type="http://schemas.openxmlformats.org/officeDocument/2006/relationships/hyperlink" Target="http://www.privazorg.nl/" TargetMode="External"/><Relationship Id="rId23" Type="http://schemas.openxmlformats.org/officeDocument/2006/relationships/hyperlink" Target="http://www.dewederkerigheid.nl/" TargetMode="External"/><Relationship Id="rId28" Type="http://schemas.openxmlformats.org/officeDocument/2006/relationships/hyperlink" Target="http://www.ibass.nl/" TargetMode="External"/><Relationship Id="rId36" Type="http://schemas.openxmlformats.org/officeDocument/2006/relationships/hyperlink" Target="http://www.raz.nl/" TargetMode="External"/><Relationship Id="rId49" Type="http://schemas.openxmlformats.org/officeDocument/2006/relationships/hyperlink" Target="https://www.gb-autisme.nl/" TargetMode="External"/><Relationship Id="rId57" Type="http://schemas.openxmlformats.org/officeDocument/2006/relationships/hyperlink" Target="http://www.styxinbeweging.nl/" TargetMode="External"/><Relationship Id="rId61" Type="http://schemas.openxmlformats.org/officeDocument/2006/relationships/hyperlink" Target="https://project-icarus.nl/" TargetMode="External"/><Relationship Id="rId10" Type="http://schemas.openxmlformats.org/officeDocument/2006/relationships/hyperlink" Target="http://www.lister.nl/" TargetMode="External"/><Relationship Id="rId19" Type="http://schemas.openxmlformats.org/officeDocument/2006/relationships/hyperlink" Target="http://www.baantraject.nl/" TargetMode="External"/><Relationship Id="rId31" Type="http://schemas.openxmlformats.org/officeDocument/2006/relationships/hyperlink" Target="http://www.stichtingnedereind.nl/" TargetMode="External"/><Relationship Id="rId44" Type="http://schemas.openxmlformats.org/officeDocument/2006/relationships/hyperlink" Target="http://www.goodforlife.nl/" TargetMode="External"/><Relationship Id="rId52" Type="http://schemas.openxmlformats.org/officeDocument/2006/relationships/hyperlink" Target="http://www.lobiecare.nl/" TargetMode="External"/><Relationship Id="rId60" Type="http://schemas.openxmlformats.org/officeDocument/2006/relationships/hyperlink" Target="http://attifa.nl/" TargetMode="External"/><Relationship Id="rId65" Type="http://schemas.openxmlformats.org/officeDocument/2006/relationships/hyperlink" Target="http://www.siriz.nl/" TargetMode="External"/><Relationship Id="rId4" Type="http://schemas.openxmlformats.org/officeDocument/2006/relationships/hyperlink" Target="http://www.dagcentrumutrechtoost.nl/" TargetMode="External"/><Relationship Id="rId9" Type="http://schemas.openxmlformats.org/officeDocument/2006/relationships/hyperlink" Target="http://www.leveo.nl/" TargetMode="External"/><Relationship Id="rId14" Type="http://schemas.openxmlformats.org/officeDocument/2006/relationships/hyperlink" Target="http://www.printrun.nl/" TargetMode="External"/><Relationship Id="rId22" Type="http://schemas.openxmlformats.org/officeDocument/2006/relationships/hyperlink" Target="http://www.tussenvoorziening.nl/" TargetMode="External"/><Relationship Id="rId27" Type="http://schemas.openxmlformats.org/officeDocument/2006/relationships/hyperlink" Target="http://www.humanitas-dmh.nl/" TargetMode="External"/><Relationship Id="rId30" Type="http://schemas.openxmlformats.org/officeDocument/2006/relationships/hyperlink" Target="http://www.legerdesheils.nl/" TargetMode="External"/><Relationship Id="rId35" Type="http://schemas.openxmlformats.org/officeDocument/2006/relationships/hyperlink" Target="http://www.reinaerde.nl/" TargetMode="External"/><Relationship Id="rId43" Type="http://schemas.openxmlformats.org/officeDocument/2006/relationships/hyperlink" Target="http://www.zorgplatform-geranos.nl/" TargetMode="External"/><Relationship Id="rId48" Type="http://schemas.openxmlformats.org/officeDocument/2006/relationships/hyperlink" Target="http://www.vechtenijssel.nl/" TargetMode="External"/><Relationship Id="rId56" Type="http://schemas.openxmlformats.org/officeDocument/2006/relationships/hyperlink" Target="http://www.degroenegolf.info/" TargetMode="External"/><Relationship Id="rId64" Type="http://schemas.openxmlformats.org/officeDocument/2006/relationships/hyperlink" Target="http://www.i4public.nl/" TargetMode="External"/><Relationship Id="rId69" Type="http://schemas.openxmlformats.org/officeDocument/2006/relationships/hyperlink" Target="http://www.authiek.nl/" TargetMode="External"/><Relationship Id="rId8" Type="http://schemas.openxmlformats.org/officeDocument/2006/relationships/hyperlink" Target="http://www.joostzorgt.nl/" TargetMode="External"/><Relationship Id="rId51" Type="http://schemas.openxmlformats.org/officeDocument/2006/relationships/hyperlink" Target="http://www.huiberthoeve.nl/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http://www.cumcura.nl/" TargetMode="External"/><Relationship Id="rId12" Type="http://schemas.openxmlformats.org/officeDocument/2006/relationships/hyperlink" Target="http://www.onvergetelijkleven.nl/" TargetMode="External"/><Relationship Id="rId17" Type="http://schemas.openxmlformats.org/officeDocument/2006/relationships/hyperlink" Target="http://www.remisewoonbegeleiding.nl/" TargetMode="External"/><Relationship Id="rId25" Type="http://schemas.openxmlformats.org/officeDocument/2006/relationships/hyperlink" Target="http://www.exodus.nl/" TargetMode="External"/><Relationship Id="rId33" Type="http://schemas.openxmlformats.org/officeDocument/2006/relationships/hyperlink" Target="http://www.profilazorg.nl/" TargetMode="External"/><Relationship Id="rId38" Type="http://schemas.openxmlformats.org/officeDocument/2006/relationships/hyperlink" Target="http://www.talentonen.wordpress.com/" TargetMode="External"/><Relationship Id="rId46" Type="http://schemas.openxmlformats.org/officeDocument/2006/relationships/hyperlink" Target="http://www.thuiszorgmimosa.nl/" TargetMode="External"/><Relationship Id="rId59" Type="http://schemas.openxmlformats.org/officeDocument/2006/relationships/hyperlink" Target="http://www.inayazorg.nl/" TargetMode="External"/><Relationship Id="rId67" Type="http://schemas.openxmlformats.org/officeDocument/2006/relationships/hyperlink" Target="http://ghcrm01.ghouten.local/GemeenteHouten/main.aspx?etn=pv_betrokkene&amp;extraqs=%3f_CreateFromId%3d%7be6904136-1287-e711-9447-00155dabf083%7d%26_CreateFromType%3d10067%26etn%3dpv_betrokkene&amp;pagetype=entityrecord&amp;id=%7be9904136-1287-e711-9447-00155dabf083%7d" TargetMode="External"/><Relationship Id="rId20" Type="http://schemas.openxmlformats.org/officeDocument/2006/relationships/hyperlink" Target="http://www.boogh.nl/" TargetMode="External"/><Relationship Id="rId41" Type="http://schemas.openxmlformats.org/officeDocument/2006/relationships/hyperlink" Target="http://www.warandeweb.nl/" TargetMode="External"/><Relationship Id="rId54" Type="http://schemas.openxmlformats.org/officeDocument/2006/relationships/hyperlink" Target="http://www.hetboerenleven.nu/" TargetMode="External"/><Relationship Id="rId62" Type="http://schemas.openxmlformats.org/officeDocument/2006/relationships/hyperlink" Target="http://www.vitaal-dorp.nl/" TargetMode="External"/><Relationship Id="rId70" Type="http://schemas.openxmlformats.org/officeDocument/2006/relationships/hyperlink" Target="http://www.al-amal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7"/>
  <sheetViews>
    <sheetView zoomScaleNormal="100" workbookViewId="0">
      <pane xSplit="8" ySplit="2" topLeftCell="T63" activePane="bottomRight" state="frozen"/>
      <selection pane="topRight" activeCell="H1" sqref="H1"/>
      <selection pane="bottomLeft" activeCell="A3" sqref="A3"/>
      <selection pane="bottomRight" activeCell="U56" sqref="U56"/>
    </sheetView>
  </sheetViews>
  <sheetFormatPr defaultRowHeight="12.75" x14ac:dyDescent="0.2"/>
  <cols>
    <col min="1" max="1" width="9.140625" style="88"/>
    <col min="2" max="2" width="15.140625" style="88" bestFit="1" customWidth="1"/>
    <col min="3" max="3" width="9.42578125" style="88" bestFit="1" customWidth="1"/>
    <col min="4" max="4" width="35.42578125" style="88" bestFit="1" customWidth="1"/>
    <col min="5" max="5" width="35.42578125" style="88" customWidth="1"/>
    <col min="6" max="6" width="13.140625" style="88" bestFit="1" customWidth="1"/>
    <col min="7" max="7" width="14.42578125" style="88" customWidth="1"/>
    <col min="8" max="8" width="67.5703125" bestFit="1" customWidth="1"/>
    <col min="9" max="9" width="23.140625" customWidth="1"/>
    <col min="10" max="10" width="7.28515625" customWidth="1"/>
    <col min="11" max="11" width="10.7109375" customWidth="1"/>
    <col min="12" max="12" width="14.5703125" customWidth="1"/>
    <col min="13" max="13" width="14.42578125" bestFit="1" customWidth="1"/>
    <col min="14" max="14" width="22.7109375" customWidth="1"/>
    <col min="15" max="15" width="30.7109375" customWidth="1"/>
    <col min="16" max="16" width="25.28515625" customWidth="1"/>
    <col min="17" max="17" width="40.140625" bestFit="1" customWidth="1"/>
    <col min="18" max="21" width="25.28515625" customWidth="1"/>
    <col min="22" max="22" width="50.5703125" style="95" bestFit="1" customWidth="1"/>
    <col min="23" max="26" width="3.7109375" customWidth="1"/>
    <col min="27" max="27" width="23.140625" bestFit="1" customWidth="1"/>
  </cols>
  <sheetData>
    <row r="1" spans="1:27" ht="24.75" customHeight="1" x14ac:dyDescent="0.2">
      <c r="A1" s="89"/>
      <c r="B1" s="89"/>
      <c r="C1" s="89"/>
      <c r="D1" s="89"/>
      <c r="E1" s="89"/>
      <c r="F1" s="89"/>
      <c r="G1" s="89"/>
      <c r="H1" s="107" t="s">
        <v>651</v>
      </c>
      <c r="I1" s="91">
        <v>42390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4"/>
      <c r="W1" s="90"/>
      <c r="X1" s="90"/>
      <c r="Y1" s="90"/>
      <c r="Z1" s="90"/>
      <c r="AA1" s="90"/>
    </row>
    <row r="2" spans="1:27" ht="51" x14ac:dyDescent="0.2">
      <c r="A2" s="84" t="s">
        <v>540</v>
      </c>
      <c r="B2" s="84" t="s">
        <v>541</v>
      </c>
      <c r="C2" s="84" t="s">
        <v>542</v>
      </c>
      <c r="D2" s="84" t="s">
        <v>565</v>
      </c>
      <c r="E2" s="84"/>
      <c r="F2" s="84" t="s">
        <v>543</v>
      </c>
      <c r="G2" s="86" t="s">
        <v>544</v>
      </c>
      <c r="H2" s="80" t="s">
        <v>564</v>
      </c>
      <c r="I2" s="80" t="s">
        <v>0</v>
      </c>
      <c r="J2" s="81" t="s">
        <v>572</v>
      </c>
      <c r="K2" s="81" t="s">
        <v>1</v>
      </c>
      <c r="L2" s="82" t="s">
        <v>2</v>
      </c>
      <c r="M2" s="82" t="s">
        <v>3</v>
      </c>
      <c r="N2" s="82" t="s">
        <v>332</v>
      </c>
      <c r="O2" s="82" t="s">
        <v>333</v>
      </c>
      <c r="P2" s="82" t="s">
        <v>331</v>
      </c>
      <c r="Q2" s="82" t="s">
        <v>334</v>
      </c>
      <c r="R2" s="82" t="s">
        <v>335</v>
      </c>
      <c r="S2" s="82" t="s">
        <v>336</v>
      </c>
      <c r="T2" s="82" t="s">
        <v>528</v>
      </c>
      <c r="U2" s="82" t="s">
        <v>529</v>
      </c>
      <c r="V2" s="82" t="s">
        <v>573</v>
      </c>
      <c r="W2" s="82" t="s">
        <v>4</v>
      </c>
      <c r="X2" s="82"/>
      <c r="Y2" s="83" t="s">
        <v>5</v>
      </c>
      <c r="Z2" s="83"/>
      <c r="AA2" s="83" t="s">
        <v>6</v>
      </c>
    </row>
    <row r="3" spans="1:27" x14ac:dyDescent="0.2">
      <c r="A3" s="85">
        <v>1</v>
      </c>
      <c r="B3" s="85">
        <v>28</v>
      </c>
      <c r="C3" s="138">
        <v>731</v>
      </c>
      <c r="D3" s="92">
        <v>30300067</v>
      </c>
      <c r="E3" s="92">
        <f>VLOOKUP(D3,'Producten MN JM'!A:A,1,0)</f>
        <v>30300067</v>
      </c>
      <c r="F3" s="85">
        <v>138503</v>
      </c>
      <c r="G3" s="85">
        <v>1</v>
      </c>
      <c r="H3" s="15" t="s">
        <v>763</v>
      </c>
      <c r="I3" s="15" t="s">
        <v>10</v>
      </c>
      <c r="J3" s="62">
        <v>1020</v>
      </c>
      <c r="K3" s="62" t="s">
        <v>11</v>
      </c>
      <c r="L3" s="7" t="s">
        <v>12</v>
      </c>
      <c r="M3" s="7" t="s">
        <v>13</v>
      </c>
      <c r="N3" s="15" t="s">
        <v>359</v>
      </c>
      <c r="O3" s="63" t="s">
        <v>16</v>
      </c>
      <c r="P3" s="15" t="s">
        <v>14</v>
      </c>
      <c r="Q3" s="63" t="s">
        <v>360</v>
      </c>
      <c r="R3" s="15" t="s">
        <v>361</v>
      </c>
      <c r="S3" s="63" t="s">
        <v>360</v>
      </c>
      <c r="T3" s="7"/>
      <c r="U3" s="172" t="s">
        <v>15</v>
      </c>
      <c r="V3" s="98" t="s">
        <v>584</v>
      </c>
      <c r="W3" s="9" t="s">
        <v>17</v>
      </c>
      <c r="X3" s="7" t="s">
        <v>9</v>
      </c>
      <c r="Y3" s="15" t="s">
        <v>17</v>
      </c>
      <c r="Z3" s="21" t="s">
        <v>9</v>
      </c>
      <c r="AA3" s="7" t="s">
        <v>18</v>
      </c>
    </row>
    <row r="4" spans="1:27" x14ac:dyDescent="0.2">
      <c r="A4" s="85">
        <f t="shared" ref="A4:A10" si="0">A3+1</f>
        <v>2</v>
      </c>
      <c r="B4" s="85">
        <v>201</v>
      </c>
      <c r="C4" s="85">
        <v>898</v>
      </c>
      <c r="D4" s="92">
        <v>41410919</v>
      </c>
      <c r="E4" s="92">
        <f>VLOOKUP(D4,'Producten MN JM'!A:A,1,0)</f>
        <v>41410919</v>
      </c>
      <c r="F4" s="85">
        <v>116854</v>
      </c>
      <c r="G4" s="85">
        <v>1</v>
      </c>
      <c r="H4" s="64" t="s">
        <v>297</v>
      </c>
      <c r="I4" s="15" t="s">
        <v>10</v>
      </c>
      <c r="J4" s="62">
        <v>2251</v>
      </c>
      <c r="K4" s="62" t="s">
        <v>20</v>
      </c>
      <c r="L4" s="7" t="s">
        <v>19</v>
      </c>
      <c r="M4" s="7" t="s">
        <v>279</v>
      </c>
      <c r="N4" s="15"/>
      <c r="O4" s="15"/>
      <c r="P4" s="15" t="s">
        <v>312</v>
      </c>
      <c r="Q4" s="63" t="s">
        <v>311</v>
      </c>
      <c r="R4" s="15"/>
      <c r="S4" s="15"/>
      <c r="T4" s="15"/>
      <c r="U4" s="191" t="s">
        <v>278</v>
      </c>
      <c r="V4" s="152" t="s">
        <v>625</v>
      </c>
      <c r="W4" s="9" t="s">
        <v>17</v>
      </c>
      <c r="X4" s="7" t="s">
        <v>9</v>
      </c>
      <c r="Y4" s="15" t="s">
        <v>17</v>
      </c>
      <c r="Z4" s="12" t="s">
        <v>9</v>
      </c>
      <c r="AA4" s="15"/>
    </row>
    <row r="5" spans="1:27" x14ac:dyDescent="0.2">
      <c r="A5" s="85">
        <v>2</v>
      </c>
      <c r="B5" s="85">
        <v>340</v>
      </c>
      <c r="C5" s="85">
        <v>1036</v>
      </c>
      <c r="D5" s="95">
        <v>98101497</v>
      </c>
      <c r="E5" s="92">
        <f>VLOOKUP(D5,'Producten MN JM'!A:A,1,0)</f>
        <v>98101497</v>
      </c>
      <c r="F5" s="85">
        <v>135050</v>
      </c>
      <c r="G5" s="85">
        <v>1</v>
      </c>
      <c r="H5" s="170" t="s">
        <v>772</v>
      </c>
      <c r="I5" s="170" t="s">
        <v>732</v>
      </c>
      <c r="J5" s="62">
        <v>2</v>
      </c>
      <c r="K5" s="171" t="s">
        <v>733</v>
      </c>
      <c r="L5" s="170" t="s">
        <v>253</v>
      </c>
      <c r="M5" s="170" t="s">
        <v>735</v>
      </c>
      <c r="N5" s="170" t="s">
        <v>734</v>
      </c>
      <c r="O5" s="172" t="s">
        <v>736</v>
      </c>
      <c r="P5" s="170" t="s">
        <v>738</v>
      </c>
      <c r="Q5" s="172" t="s">
        <v>736</v>
      </c>
      <c r="R5" s="15" t="s">
        <v>737</v>
      </c>
      <c r="S5" s="172" t="s">
        <v>736</v>
      </c>
      <c r="T5" s="15" t="s">
        <v>737</v>
      </c>
      <c r="U5" s="172" t="s">
        <v>736</v>
      </c>
      <c r="V5" s="173" t="s">
        <v>739</v>
      </c>
      <c r="W5" s="9" t="s">
        <v>17</v>
      </c>
      <c r="X5" s="7" t="s">
        <v>9</v>
      </c>
      <c r="Y5" s="15" t="s">
        <v>17</v>
      </c>
      <c r="Z5" s="21" t="s">
        <v>9</v>
      </c>
      <c r="AA5" s="15"/>
    </row>
    <row r="6" spans="1:27" x14ac:dyDescent="0.2">
      <c r="A6" s="85">
        <f t="shared" si="0"/>
        <v>3</v>
      </c>
      <c r="B6" s="85"/>
      <c r="C6" s="154"/>
      <c r="D6" s="155"/>
      <c r="E6" s="92" t="e">
        <f>VLOOKUP(D6,'Producten MN JM'!A:A,1,0)</f>
        <v>#N/A</v>
      </c>
      <c r="F6" s="85"/>
      <c r="G6" s="85"/>
      <c r="H6" s="176" t="s">
        <v>709</v>
      </c>
      <c r="I6" s="182" t="s">
        <v>710</v>
      </c>
      <c r="J6" s="7" t="s">
        <v>711</v>
      </c>
      <c r="K6" s="182" t="s">
        <v>715</v>
      </c>
      <c r="L6" s="182" t="s">
        <v>716</v>
      </c>
      <c r="M6" s="182" t="s">
        <v>714</v>
      </c>
      <c r="N6" s="182" t="s">
        <v>717</v>
      </c>
      <c r="O6" s="188" t="s">
        <v>713</v>
      </c>
      <c r="P6" s="63"/>
      <c r="Q6" s="63"/>
      <c r="R6" s="7"/>
      <c r="S6" s="7"/>
      <c r="T6" s="15"/>
      <c r="U6" s="57" t="s">
        <v>718</v>
      </c>
      <c r="V6" s="57" t="s">
        <v>712</v>
      </c>
      <c r="W6" s="7"/>
      <c r="X6" s="7"/>
      <c r="Y6" s="15"/>
      <c r="Z6" s="21"/>
      <c r="AA6" s="15"/>
    </row>
    <row r="7" spans="1:27" ht="25.5" x14ac:dyDescent="0.2">
      <c r="A7" s="85">
        <v>3</v>
      </c>
      <c r="B7" s="85">
        <v>72</v>
      </c>
      <c r="C7" s="138">
        <v>769</v>
      </c>
      <c r="D7" s="92">
        <v>73730608</v>
      </c>
      <c r="E7" s="92">
        <f>VLOOKUP(D7,'Producten MN JM'!A:A,1,0)</f>
        <v>73730608</v>
      </c>
      <c r="F7" s="85">
        <v>138433</v>
      </c>
      <c r="G7" s="85">
        <v>3</v>
      </c>
      <c r="H7" s="15" t="s">
        <v>545</v>
      </c>
      <c r="I7" s="183" t="s">
        <v>21</v>
      </c>
      <c r="J7" s="62">
        <v>42</v>
      </c>
      <c r="K7" s="184" t="s">
        <v>22</v>
      </c>
      <c r="L7" s="185" t="s">
        <v>23</v>
      </c>
      <c r="M7" s="185"/>
      <c r="N7" s="183" t="s">
        <v>489</v>
      </c>
      <c r="O7" s="189" t="s">
        <v>490</v>
      </c>
      <c r="P7" s="15" t="s">
        <v>491</v>
      </c>
      <c r="Q7" s="63" t="s">
        <v>318</v>
      </c>
      <c r="R7" s="15" t="s">
        <v>492</v>
      </c>
      <c r="S7" s="63" t="s">
        <v>493</v>
      </c>
      <c r="T7" s="15" t="s">
        <v>494</v>
      </c>
      <c r="U7" s="189" t="s">
        <v>495</v>
      </c>
      <c r="V7" s="193" t="s">
        <v>574</v>
      </c>
      <c r="W7" s="7" t="s">
        <v>17</v>
      </c>
      <c r="X7" s="7" t="s">
        <v>9</v>
      </c>
      <c r="Y7" s="15" t="s">
        <v>17</v>
      </c>
      <c r="Z7" s="21" t="s">
        <v>9</v>
      </c>
      <c r="AA7" s="15"/>
    </row>
    <row r="8" spans="1:27" x14ac:dyDescent="0.2">
      <c r="A8" s="85">
        <f t="shared" si="0"/>
        <v>4</v>
      </c>
      <c r="B8" s="105">
        <v>298</v>
      </c>
      <c r="C8" s="177">
        <v>989</v>
      </c>
      <c r="D8" s="178">
        <v>90009259</v>
      </c>
      <c r="E8" s="92">
        <f>VLOOKUP(D8,'Producten MN JM'!A:A,1,0)</f>
        <v>90009259</v>
      </c>
      <c r="F8" s="85">
        <v>138433</v>
      </c>
      <c r="G8" s="85">
        <v>3</v>
      </c>
      <c r="H8" s="1" t="s">
        <v>758</v>
      </c>
      <c r="I8" s="15" t="s">
        <v>640</v>
      </c>
      <c r="J8" s="62">
        <v>20</v>
      </c>
      <c r="K8" s="62" t="s">
        <v>641</v>
      </c>
      <c r="L8" s="7" t="s">
        <v>642</v>
      </c>
      <c r="M8" s="7" t="s">
        <v>643</v>
      </c>
      <c r="N8" s="15" t="s">
        <v>644</v>
      </c>
      <c r="O8" s="6" t="s">
        <v>645</v>
      </c>
      <c r="P8" s="6"/>
      <c r="Q8" s="63"/>
      <c r="R8" s="15"/>
      <c r="S8" s="63"/>
      <c r="T8" s="15"/>
      <c r="U8" s="63"/>
      <c r="V8" s="14" t="s">
        <v>650</v>
      </c>
      <c r="W8" s="7" t="s">
        <v>17</v>
      </c>
      <c r="X8" s="7" t="s">
        <v>9</v>
      </c>
      <c r="Y8" s="15" t="s">
        <v>17</v>
      </c>
      <c r="Z8" s="21" t="s">
        <v>9</v>
      </c>
      <c r="AA8" s="15"/>
    </row>
    <row r="9" spans="1:27" ht="25.5" x14ac:dyDescent="0.2">
      <c r="A9" s="85">
        <v>4</v>
      </c>
      <c r="B9" s="85">
        <v>202</v>
      </c>
      <c r="C9" s="138">
        <v>899</v>
      </c>
      <c r="D9" s="92">
        <v>98100173</v>
      </c>
      <c r="E9" s="92">
        <f>VLOOKUP(D9,'Producten MN JM'!A:A,1,0)</f>
        <v>98100173</v>
      </c>
      <c r="F9" s="85">
        <v>136826</v>
      </c>
      <c r="G9" s="85">
        <v>1</v>
      </c>
      <c r="H9" s="15" t="s">
        <v>662</v>
      </c>
      <c r="I9" s="15" t="s">
        <v>24</v>
      </c>
      <c r="J9" s="62">
        <v>134</v>
      </c>
      <c r="K9" s="62" t="s">
        <v>25</v>
      </c>
      <c r="L9" s="66" t="s">
        <v>7</v>
      </c>
      <c r="M9" s="7" t="s">
        <v>240</v>
      </c>
      <c r="N9" s="15" t="s">
        <v>464</v>
      </c>
      <c r="O9" s="63" t="s">
        <v>465</v>
      </c>
      <c r="P9" s="15" t="s">
        <v>466</v>
      </c>
      <c r="Q9" s="63" t="s">
        <v>467</v>
      </c>
      <c r="R9" s="15" t="s">
        <v>466</v>
      </c>
      <c r="S9" s="63" t="s">
        <v>467</v>
      </c>
      <c r="T9" s="7"/>
      <c r="U9" s="7"/>
      <c r="V9" s="98" t="s">
        <v>575</v>
      </c>
      <c r="W9" s="7" t="s">
        <v>17</v>
      </c>
      <c r="X9" s="7" t="s">
        <v>9</v>
      </c>
      <c r="Y9" s="15" t="s">
        <v>17</v>
      </c>
      <c r="Z9" s="21" t="s">
        <v>9</v>
      </c>
      <c r="AA9" s="15"/>
    </row>
    <row r="10" spans="1:27" ht="25.5" x14ac:dyDescent="0.2">
      <c r="A10" s="85">
        <f t="shared" si="0"/>
        <v>5</v>
      </c>
      <c r="B10" s="121">
        <v>72</v>
      </c>
      <c r="C10" s="121">
        <v>769</v>
      </c>
      <c r="D10" s="204">
        <v>30301399</v>
      </c>
      <c r="E10" s="92">
        <f>VLOOKUP(D10,'Producten MN JM'!A:A,1,0)</f>
        <v>30301399</v>
      </c>
      <c r="F10" s="121">
        <v>138535</v>
      </c>
      <c r="G10" s="121">
        <v>3</v>
      </c>
      <c r="H10" s="212" t="s">
        <v>764</v>
      </c>
      <c r="I10" s="212" t="s">
        <v>26</v>
      </c>
      <c r="J10" s="213">
        <v>1262</v>
      </c>
      <c r="K10" s="213" t="s">
        <v>27</v>
      </c>
      <c r="L10" s="55" t="s">
        <v>28</v>
      </c>
      <c r="M10" s="55" t="s">
        <v>29</v>
      </c>
      <c r="N10" s="212" t="s">
        <v>30</v>
      </c>
      <c r="O10" s="214" t="s">
        <v>31</v>
      </c>
      <c r="P10" s="212" t="s">
        <v>369</v>
      </c>
      <c r="Q10" s="214" t="s">
        <v>370</v>
      </c>
      <c r="R10" s="212" t="s">
        <v>371</v>
      </c>
      <c r="S10" s="214" t="s">
        <v>372</v>
      </c>
      <c r="T10" s="212"/>
      <c r="U10" s="214" t="s">
        <v>32</v>
      </c>
      <c r="V10" s="215" t="s">
        <v>626</v>
      </c>
      <c r="W10" s="55" t="s">
        <v>17</v>
      </c>
      <c r="X10" s="55" t="s">
        <v>9</v>
      </c>
      <c r="Y10" s="212" t="s">
        <v>17</v>
      </c>
      <c r="Z10" s="216" t="s">
        <v>9</v>
      </c>
      <c r="AA10" s="212"/>
    </row>
    <row r="11" spans="1:27" s="219" customFormat="1" ht="15" x14ac:dyDescent="0.25">
      <c r="A11" s="85">
        <f>A10+1</f>
        <v>6</v>
      </c>
      <c r="B11" s="220">
        <v>1354</v>
      </c>
      <c r="C11" s="220">
        <v>1050</v>
      </c>
      <c r="D11" s="217">
        <v>98101564</v>
      </c>
      <c r="E11" s="92">
        <f>VLOOKUP(D11,'Producten MN JM'!A:A,1,0)</f>
        <v>98101564</v>
      </c>
      <c r="F11" s="85">
        <v>140334</v>
      </c>
      <c r="G11" s="85">
        <v>1</v>
      </c>
      <c r="H11" s="15" t="s">
        <v>784</v>
      </c>
      <c r="I11" s="15" t="s">
        <v>785</v>
      </c>
      <c r="J11" s="62" t="s">
        <v>786</v>
      </c>
      <c r="K11" s="62" t="s">
        <v>788</v>
      </c>
      <c r="L11" s="7" t="s">
        <v>787</v>
      </c>
      <c r="M11" s="7" t="s">
        <v>789</v>
      </c>
      <c r="N11" s="15" t="s">
        <v>790</v>
      </c>
      <c r="O11" s="218" t="s">
        <v>791</v>
      </c>
      <c r="P11" s="15"/>
      <c r="Q11" s="63"/>
      <c r="R11" s="15"/>
      <c r="S11" s="63"/>
      <c r="T11" s="15"/>
      <c r="U11" s="63"/>
      <c r="V11" s="98"/>
      <c r="W11" s="7" t="s">
        <v>17</v>
      </c>
      <c r="X11" s="7" t="s">
        <v>9</v>
      </c>
      <c r="Y11" s="15" t="s">
        <v>17</v>
      </c>
      <c r="Z11" s="21" t="s">
        <v>9</v>
      </c>
      <c r="AA11" s="15"/>
    </row>
    <row r="12" spans="1:27" x14ac:dyDescent="0.2">
      <c r="A12" s="85">
        <f t="shared" ref="A12:A73" si="1">A11+1</f>
        <v>7</v>
      </c>
      <c r="B12" s="206">
        <v>203</v>
      </c>
      <c r="C12" s="206">
        <v>900</v>
      </c>
      <c r="D12" s="179">
        <v>6290514</v>
      </c>
      <c r="E12" s="92">
        <f>VLOOKUP(D12,'Producten MN JM'!A:A,1,0)</f>
        <v>6290514</v>
      </c>
      <c r="F12" s="206">
        <v>138540</v>
      </c>
      <c r="G12" s="206">
        <v>3</v>
      </c>
      <c r="H12" s="207" t="s">
        <v>762</v>
      </c>
      <c r="I12" s="207" t="s">
        <v>10</v>
      </c>
      <c r="J12" s="208">
        <v>62</v>
      </c>
      <c r="K12" s="208" t="s">
        <v>267</v>
      </c>
      <c r="L12" s="169" t="s">
        <v>268</v>
      </c>
      <c r="M12" s="169" t="s">
        <v>269</v>
      </c>
      <c r="N12" s="169"/>
      <c r="O12" s="169"/>
      <c r="P12" s="169" t="s">
        <v>270</v>
      </c>
      <c r="Q12" s="209" t="s">
        <v>271</v>
      </c>
      <c r="R12" s="169"/>
      <c r="S12" s="169"/>
      <c r="T12" s="169"/>
      <c r="U12" s="169"/>
      <c r="V12" s="210" t="s">
        <v>627</v>
      </c>
      <c r="W12" s="169" t="s">
        <v>17</v>
      </c>
      <c r="X12" s="169" t="s">
        <v>9</v>
      </c>
      <c r="Y12" s="207" t="s">
        <v>17</v>
      </c>
      <c r="Z12" s="211" t="s">
        <v>9</v>
      </c>
      <c r="AA12" s="207"/>
    </row>
    <row r="13" spans="1:27" ht="38.25" x14ac:dyDescent="0.2">
      <c r="A13" s="85">
        <f t="shared" si="1"/>
        <v>8</v>
      </c>
      <c r="B13" s="85">
        <v>30</v>
      </c>
      <c r="C13" s="138">
        <v>733</v>
      </c>
      <c r="D13" s="92">
        <v>6290613</v>
      </c>
      <c r="E13" s="92">
        <f>VLOOKUP(D13,'Producten MN JM'!A:A,1,0)</f>
        <v>6290613</v>
      </c>
      <c r="F13" s="85">
        <v>136622</v>
      </c>
      <c r="G13" s="85">
        <v>3</v>
      </c>
      <c r="H13" s="87" t="s">
        <v>765</v>
      </c>
      <c r="I13" s="15" t="s">
        <v>10</v>
      </c>
      <c r="J13" s="62">
        <v>2778</v>
      </c>
      <c r="K13" s="62" t="s">
        <v>34</v>
      </c>
      <c r="L13" s="7" t="s">
        <v>35</v>
      </c>
      <c r="M13" s="7" t="s">
        <v>36</v>
      </c>
      <c r="N13" s="15" t="s">
        <v>375</v>
      </c>
      <c r="O13" s="76" t="s">
        <v>520</v>
      </c>
      <c r="P13" s="15" t="s">
        <v>377</v>
      </c>
      <c r="Q13" s="70" t="s">
        <v>376</v>
      </c>
      <c r="R13" s="15" t="s">
        <v>378</v>
      </c>
      <c r="S13" s="70" t="s">
        <v>376</v>
      </c>
      <c r="T13" s="7"/>
      <c r="U13" s="7"/>
      <c r="V13" s="100" t="s">
        <v>582</v>
      </c>
      <c r="W13" s="40" t="s">
        <v>17</v>
      </c>
      <c r="X13" s="7" t="s">
        <v>9</v>
      </c>
      <c r="Y13" s="15" t="s">
        <v>17</v>
      </c>
      <c r="Z13" s="21" t="s">
        <v>9</v>
      </c>
      <c r="AA13" s="15" t="s">
        <v>37</v>
      </c>
    </row>
    <row r="14" spans="1:27" s="230" customFormat="1" ht="25.5" x14ac:dyDescent="0.2">
      <c r="A14" s="85">
        <f t="shared" si="1"/>
        <v>9</v>
      </c>
      <c r="B14" s="85">
        <v>204</v>
      </c>
      <c r="C14" s="85">
        <v>901</v>
      </c>
      <c r="D14" s="229">
        <v>73731810</v>
      </c>
      <c r="E14" s="92">
        <f>VLOOKUP(D14,'Producten MN JM'!A:A,1,0)</f>
        <v>73731810</v>
      </c>
      <c r="F14" s="85">
        <v>138543</v>
      </c>
      <c r="G14" s="85">
        <v>3</v>
      </c>
      <c r="H14" s="3" t="s">
        <v>42</v>
      </c>
      <c r="I14" s="15" t="s">
        <v>10</v>
      </c>
      <c r="J14" s="62">
        <v>85744</v>
      </c>
      <c r="K14" s="62" t="s">
        <v>43</v>
      </c>
      <c r="L14" s="7" t="s">
        <v>44</v>
      </c>
      <c r="M14" s="7"/>
      <c r="N14" s="15" t="s">
        <v>429</v>
      </c>
      <c r="O14" s="63" t="s">
        <v>430</v>
      </c>
      <c r="P14" s="15" t="s">
        <v>431</v>
      </c>
      <c r="Q14" s="63" t="s">
        <v>432</v>
      </c>
      <c r="R14" s="15" t="s">
        <v>433</v>
      </c>
      <c r="S14" s="63" t="s">
        <v>434</v>
      </c>
      <c r="T14" s="15" t="s">
        <v>435</v>
      </c>
      <c r="U14" s="63" t="s">
        <v>329</v>
      </c>
      <c r="V14" s="99" t="s">
        <v>586</v>
      </c>
      <c r="W14" s="7" t="s">
        <v>17</v>
      </c>
      <c r="X14" s="7" t="s">
        <v>9</v>
      </c>
      <c r="Y14" s="15" t="s">
        <v>17</v>
      </c>
      <c r="Z14" s="22" t="s">
        <v>9</v>
      </c>
      <c r="AA14" s="15"/>
    </row>
    <row r="15" spans="1:27" ht="25.5" x14ac:dyDescent="0.2">
      <c r="A15" s="85">
        <f t="shared" si="1"/>
        <v>10</v>
      </c>
      <c r="B15" s="206">
        <v>181</v>
      </c>
      <c r="C15" s="206">
        <v>874</v>
      </c>
      <c r="D15" s="179">
        <v>41410942</v>
      </c>
      <c r="E15" s="92">
        <f>VLOOKUP(D15,'Producten MN JM'!A:A,1,0)</f>
        <v>41410942</v>
      </c>
      <c r="F15" s="85">
        <v>139379</v>
      </c>
      <c r="G15" s="206">
        <v>1</v>
      </c>
      <c r="H15" s="221" t="s">
        <v>45</v>
      </c>
      <c r="I15" s="222" t="s">
        <v>46</v>
      </c>
      <c r="J15" s="223">
        <v>6</v>
      </c>
      <c r="K15" s="223" t="s">
        <v>47</v>
      </c>
      <c r="L15" s="224" t="s">
        <v>19</v>
      </c>
      <c r="M15" s="224" t="s">
        <v>48</v>
      </c>
      <c r="N15" s="224"/>
      <c r="O15" s="224"/>
      <c r="P15" s="224" t="s">
        <v>257</v>
      </c>
      <c r="Q15" s="225" t="s">
        <v>258</v>
      </c>
      <c r="R15" s="224"/>
      <c r="S15" s="224"/>
      <c r="T15" s="224" t="s">
        <v>803</v>
      </c>
      <c r="U15" s="224"/>
      <c r="V15" s="226" t="s">
        <v>587</v>
      </c>
      <c r="W15" s="227" t="s">
        <v>17</v>
      </c>
      <c r="X15" s="169" t="s">
        <v>9</v>
      </c>
      <c r="Y15" s="207" t="s">
        <v>17</v>
      </c>
      <c r="Z15" s="211" t="s">
        <v>9</v>
      </c>
      <c r="AA15" s="228" t="s">
        <v>49</v>
      </c>
    </row>
    <row r="16" spans="1:27" ht="25.5" x14ac:dyDescent="0.2">
      <c r="A16" s="85">
        <f t="shared" si="1"/>
        <v>11</v>
      </c>
      <c r="B16" s="85">
        <v>36</v>
      </c>
      <c r="C16" s="85">
        <v>739</v>
      </c>
      <c r="D16" s="92">
        <v>75751318</v>
      </c>
      <c r="E16" s="92" t="e">
        <f>VLOOKUP(D16,'Producten MN JM'!A:A,1,0)</f>
        <v>#N/A</v>
      </c>
      <c r="F16" s="85"/>
      <c r="G16" s="85">
        <v>1</v>
      </c>
      <c r="H16" s="26" t="s">
        <v>62</v>
      </c>
      <c r="I16" s="15" t="s">
        <v>63</v>
      </c>
      <c r="J16" s="62" t="s">
        <v>64</v>
      </c>
      <c r="K16" s="62" t="s">
        <v>65</v>
      </c>
      <c r="L16" s="7" t="s">
        <v>66</v>
      </c>
      <c r="M16" s="7" t="s">
        <v>259</v>
      </c>
      <c r="N16" s="7"/>
      <c r="O16" s="7"/>
      <c r="P16" s="7" t="s">
        <v>67</v>
      </c>
      <c r="Q16" s="63" t="s">
        <v>68</v>
      </c>
      <c r="R16" s="7"/>
      <c r="S16" s="7"/>
      <c r="T16" s="15"/>
      <c r="U16" s="63" t="s">
        <v>69</v>
      </c>
      <c r="V16" s="99" t="s">
        <v>577</v>
      </c>
      <c r="W16" s="7" t="s">
        <v>17</v>
      </c>
      <c r="X16" s="7" t="s">
        <v>9</v>
      </c>
      <c r="Y16" s="15"/>
      <c r="Z16" s="22"/>
      <c r="AA16" s="15"/>
    </row>
    <row r="17" spans="1:27" x14ac:dyDescent="0.2">
      <c r="A17" s="85">
        <f t="shared" si="1"/>
        <v>12</v>
      </c>
      <c r="B17" s="85">
        <v>75</v>
      </c>
      <c r="C17" s="85">
        <v>772</v>
      </c>
      <c r="D17" s="92">
        <v>73731545</v>
      </c>
      <c r="E17" s="92">
        <f>VLOOKUP(D17,'Producten MN JM'!A:A,1,0)</f>
        <v>73731545</v>
      </c>
      <c r="F17" s="85"/>
      <c r="G17" s="85">
        <v>3</v>
      </c>
      <c r="H17" s="15" t="s">
        <v>70</v>
      </c>
      <c r="I17" s="15" t="s">
        <v>26</v>
      </c>
      <c r="J17" s="62">
        <v>24141</v>
      </c>
      <c r="K17" s="62" t="s">
        <v>307</v>
      </c>
      <c r="L17" s="7" t="s">
        <v>308</v>
      </c>
      <c r="M17" s="7" t="s">
        <v>309</v>
      </c>
      <c r="N17" s="15" t="s">
        <v>71</v>
      </c>
      <c r="O17" s="63" t="s">
        <v>310</v>
      </c>
      <c r="P17" s="15" t="s">
        <v>71</v>
      </c>
      <c r="Q17" s="63" t="s">
        <v>310</v>
      </c>
      <c r="R17" s="15" t="s">
        <v>362</v>
      </c>
      <c r="S17" s="63" t="s">
        <v>310</v>
      </c>
      <c r="T17" s="7"/>
      <c r="U17" s="7"/>
      <c r="V17" s="99" t="s">
        <v>578</v>
      </c>
      <c r="W17" s="7" t="s">
        <v>17</v>
      </c>
      <c r="X17" s="7" t="s">
        <v>9</v>
      </c>
      <c r="Y17" s="15" t="s">
        <v>17</v>
      </c>
      <c r="Z17" s="21" t="s">
        <v>9</v>
      </c>
      <c r="AA17" s="15"/>
    </row>
    <row r="18" spans="1:27" ht="25.5" x14ac:dyDescent="0.2">
      <c r="A18" s="85">
        <f t="shared" si="1"/>
        <v>13</v>
      </c>
      <c r="B18" s="85">
        <v>47</v>
      </c>
      <c r="C18" s="138">
        <v>749</v>
      </c>
      <c r="D18" s="92">
        <v>72727264</v>
      </c>
      <c r="E18" s="92">
        <f>VLOOKUP(D18,'Producten MN JM'!A:A,1,0)</f>
        <v>72727264</v>
      </c>
      <c r="F18" s="85">
        <v>116861</v>
      </c>
      <c r="G18" s="85">
        <v>1</v>
      </c>
      <c r="H18" s="15" t="s">
        <v>72</v>
      </c>
      <c r="I18" s="15" t="s">
        <v>73</v>
      </c>
      <c r="J18" s="62">
        <v>15</v>
      </c>
      <c r="K18" s="62" t="s">
        <v>74</v>
      </c>
      <c r="L18" s="7" t="s">
        <v>19</v>
      </c>
      <c r="M18" s="7" t="s">
        <v>75</v>
      </c>
      <c r="N18" s="15" t="s">
        <v>298</v>
      </c>
      <c r="O18" s="6" t="s">
        <v>76</v>
      </c>
      <c r="P18" s="15" t="s">
        <v>298</v>
      </c>
      <c r="Q18" s="63" t="s">
        <v>76</v>
      </c>
      <c r="R18" s="15" t="s">
        <v>468</v>
      </c>
      <c r="S18" s="63" t="s">
        <v>469</v>
      </c>
      <c r="T18" s="15" t="s">
        <v>470</v>
      </c>
      <c r="U18" s="63" t="s">
        <v>471</v>
      </c>
      <c r="V18" s="99" t="s">
        <v>579</v>
      </c>
      <c r="W18" s="7" t="s">
        <v>17</v>
      </c>
      <c r="X18" s="7" t="s">
        <v>9</v>
      </c>
      <c r="Y18" s="15" t="s">
        <v>17</v>
      </c>
      <c r="Z18" s="21" t="s">
        <v>9</v>
      </c>
      <c r="AA18" s="15"/>
    </row>
    <row r="19" spans="1:27" ht="15" x14ac:dyDescent="0.25">
      <c r="A19" s="85">
        <f t="shared" si="1"/>
        <v>14</v>
      </c>
      <c r="B19" s="85">
        <v>352</v>
      </c>
      <c r="C19" s="154">
        <v>1048</v>
      </c>
      <c r="D19" s="92">
        <v>730936</v>
      </c>
      <c r="E19" s="92">
        <v>730936</v>
      </c>
      <c r="F19" s="85">
        <v>140078</v>
      </c>
      <c r="G19" s="85">
        <v>1</v>
      </c>
      <c r="H19" s="15" t="s">
        <v>823</v>
      </c>
      <c r="I19" s="232" t="s">
        <v>805</v>
      </c>
      <c r="J19" s="62">
        <v>29</v>
      </c>
      <c r="K19" s="232" t="s">
        <v>804</v>
      </c>
      <c r="L19" s="232" t="s">
        <v>19</v>
      </c>
      <c r="M19" s="232" t="s">
        <v>806</v>
      </c>
      <c r="N19" s="15" t="s">
        <v>808</v>
      </c>
      <c r="O19" s="233" t="s">
        <v>807</v>
      </c>
      <c r="P19" s="15"/>
      <c r="Q19" s="63"/>
      <c r="R19" s="15"/>
      <c r="S19" s="63"/>
      <c r="T19" s="15"/>
      <c r="U19" s="63"/>
      <c r="V19" s="99"/>
      <c r="W19" s="7" t="s">
        <v>17</v>
      </c>
      <c r="X19" s="7" t="s">
        <v>9</v>
      </c>
      <c r="Y19" s="15" t="s">
        <v>17</v>
      </c>
      <c r="Z19" s="21" t="s">
        <v>9</v>
      </c>
      <c r="AA19" s="15"/>
    </row>
    <row r="20" spans="1:27" ht="14.25" x14ac:dyDescent="0.2">
      <c r="A20" s="85">
        <f t="shared" si="1"/>
        <v>15</v>
      </c>
      <c r="B20" s="85">
        <v>310</v>
      </c>
      <c r="C20" s="143">
        <v>1002</v>
      </c>
      <c r="D20" s="92">
        <v>9810022</v>
      </c>
      <c r="E20" s="92">
        <f>VLOOKUP(D20,'Producten MN JM'!A:A,1,0)</f>
        <v>9810022</v>
      </c>
      <c r="F20" s="85">
        <v>144875</v>
      </c>
      <c r="G20" s="85">
        <v>1</v>
      </c>
      <c r="H20" s="79" t="s">
        <v>688</v>
      </c>
      <c r="I20" s="15" t="s">
        <v>683</v>
      </c>
      <c r="J20" s="15">
        <v>47</v>
      </c>
      <c r="K20" s="62" t="s">
        <v>685</v>
      </c>
      <c r="L20" s="7" t="s">
        <v>684</v>
      </c>
      <c r="M20" s="7" t="s">
        <v>689</v>
      </c>
      <c r="N20" s="15" t="s">
        <v>694</v>
      </c>
      <c r="O20" s="137" t="s">
        <v>695</v>
      </c>
      <c r="P20" s="7" t="s">
        <v>687</v>
      </c>
      <c r="Q20" s="63" t="s">
        <v>690</v>
      </c>
      <c r="R20" s="7"/>
      <c r="S20" s="7"/>
      <c r="T20" s="15" t="s">
        <v>691</v>
      </c>
      <c r="U20" s="192" t="s">
        <v>692</v>
      </c>
      <c r="V20" s="175" t="s">
        <v>686</v>
      </c>
      <c r="W20" s="7" t="s">
        <v>17</v>
      </c>
      <c r="X20" s="7" t="s">
        <v>9</v>
      </c>
      <c r="Y20" s="15" t="s">
        <v>17</v>
      </c>
      <c r="Z20" s="21" t="s">
        <v>9</v>
      </c>
      <c r="AA20" s="194" t="s">
        <v>693</v>
      </c>
    </row>
    <row r="21" spans="1:27" ht="25.5" x14ac:dyDescent="0.2">
      <c r="A21" s="85">
        <f t="shared" si="1"/>
        <v>16</v>
      </c>
      <c r="B21" s="85">
        <v>206</v>
      </c>
      <c r="C21" s="85">
        <v>903</v>
      </c>
      <c r="D21" s="92">
        <v>73731136</v>
      </c>
      <c r="E21" s="92">
        <f>VLOOKUP(D21,'Producten MN JM'!A:A,1,0)</f>
        <v>73731136</v>
      </c>
      <c r="F21" s="85"/>
      <c r="G21" s="85">
        <v>1</v>
      </c>
      <c r="H21" s="15" t="s">
        <v>236</v>
      </c>
      <c r="I21" s="15" t="s">
        <v>237</v>
      </c>
      <c r="J21" s="62">
        <v>273</v>
      </c>
      <c r="K21" s="62" t="s">
        <v>238</v>
      </c>
      <c r="L21" s="7" t="s">
        <v>239</v>
      </c>
      <c r="M21" s="66" t="s">
        <v>320</v>
      </c>
      <c r="N21" s="15" t="s">
        <v>455</v>
      </c>
      <c r="O21" s="7" t="s">
        <v>456</v>
      </c>
      <c r="P21" s="15" t="s">
        <v>457</v>
      </c>
      <c r="Q21" s="63" t="s">
        <v>456</v>
      </c>
      <c r="R21" s="15" t="s">
        <v>458</v>
      </c>
      <c r="S21" s="63" t="s">
        <v>459</v>
      </c>
      <c r="T21" s="7"/>
      <c r="U21" s="63" t="s">
        <v>319</v>
      </c>
      <c r="V21" s="98" t="s">
        <v>580</v>
      </c>
      <c r="W21" s="7" t="s">
        <v>17</v>
      </c>
      <c r="X21" s="7" t="s">
        <v>9</v>
      </c>
      <c r="Y21" s="15" t="s">
        <v>8</v>
      </c>
      <c r="Z21" s="21" t="s">
        <v>9</v>
      </c>
      <c r="AA21" s="15"/>
    </row>
    <row r="22" spans="1:27" ht="25.5" x14ac:dyDescent="0.2">
      <c r="A22" s="85">
        <f t="shared" si="1"/>
        <v>17</v>
      </c>
      <c r="B22" s="85">
        <v>357</v>
      </c>
      <c r="C22" s="85">
        <v>1054</v>
      </c>
      <c r="D22" s="232">
        <v>73730981</v>
      </c>
      <c r="E22" s="232">
        <v>73730981</v>
      </c>
      <c r="F22" s="85">
        <v>144153</v>
      </c>
      <c r="G22" s="85"/>
      <c r="H22" s="15" t="s">
        <v>837</v>
      </c>
      <c r="I22" s="232" t="s">
        <v>826</v>
      </c>
      <c r="J22" s="232">
        <v>121</v>
      </c>
      <c r="K22" s="248" t="s">
        <v>827</v>
      </c>
      <c r="L22" s="7" t="s">
        <v>828</v>
      </c>
      <c r="M22" s="249" t="s">
        <v>829</v>
      </c>
      <c r="N22" s="15" t="s">
        <v>830</v>
      </c>
      <c r="O22" s="63" t="s">
        <v>831</v>
      </c>
      <c r="P22" s="15" t="s">
        <v>832</v>
      </c>
      <c r="Q22" s="63" t="s">
        <v>833</v>
      </c>
      <c r="R22" s="15" t="s">
        <v>834</v>
      </c>
      <c r="S22" s="63" t="s">
        <v>835</v>
      </c>
      <c r="T22" s="15" t="s">
        <v>832</v>
      </c>
      <c r="U22" s="63" t="s">
        <v>833</v>
      </c>
      <c r="V22" s="152" t="s">
        <v>825</v>
      </c>
      <c r="W22" s="7" t="s">
        <v>17</v>
      </c>
      <c r="X22" s="7" t="s">
        <v>9</v>
      </c>
      <c r="Y22" s="15" t="s">
        <v>17</v>
      </c>
      <c r="Z22" s="23" t="s">
        <v>9</v>
      </c>
      <c r="AA22" s="15"/>
    </row>
    <row r="23" spans="1:27" x14ac:dyDescent="0.2">
      <c r="A23" s="85">
        <f t="shared" si="1"/>
        <v>18</v>
      </c>
      <c r="B23" s="85">
        <v>132</v>
      </c>
      <c r="C23" s="85">
        <v>829</v>
      </c>
      <c r="D23" s="92">
        <v>90038075</v>
      </c>
      <c r="E23" s="92">
        <f>VLOOKUP(D23,'Producten MN JM'!A:A,1,0)</f>
        <v>90038075</v>
      </c>
      <c r="F23" s="85"/>
      <c r="G23" s="85">
        <v>3</v>
      </c>
      <c r="H23" s="15" t="s">
        <v>548</v>
      </c>
      <c r="I23" s="15" t="s">
        <v>280</v>
      </c>
      <c r="J23" s="62">
        <v>3</v>
      </c>
      <c r="K23" s="62" t="s">
        <v>281</v>
      </c>
      <c r="L23" s="7" t="s">
        <v>282</v>
      </c>
      <c r="M23" s="7" t="s">
        <v>283</v>
      </c>
      <c r="N23" s="7"/>
      <c r="O23" s="7"/>
      <c r="P23" s="7" t="s">
        <v>284</v>
      </c>
      <c r="Q23" s="63" t="s">
        <v>323</v>
      </c>
      <c r="R23" s="7"/>
      <c r="S23" s="7"/>
      <c r="T23" s="7"/>
      <c r="U23" s="7"/>
      <c r="V23" s="98" t="s">
        <v>589</v>
      </c>
      <c r="W23" s="7" t="s">
        <v>17</v>
      </c>
      <c r="X23" s="7" t="s">
        <v>9</v>
      </c>
      <c r="Y23" s="15" t="s">
        <v>17</v>
      </c>
      <c r="Z23" s="23" t="s">
        <v>9</v>
      </c>
      <c r="AA23" s="63"/>
    </row>
    <row r="24" spans="1:27" x14ac:dyDescent="0.2">
      <c r="A24" s="85">
        <f t="shared" si="1"/>
        <v>19</v>
      </c>
      <c r="B24" s="85">
        <v>311</v>
      </c>
      <c r="C24" s="85">
        <v>1003</v>
      </c>
      <c r="D24" s="110">
        <v>98100807</v>
      </c>
      <c r="E24" s="92">
        <f>VLOOKUP(D24,'Producten MN JM'!A:A,1,0)</f>
        <v>98100807</v>
      </c>
      <c r="F24" s="85"/>
      <c r="G24" s="85">
        <v>1</v>
      </c>
      <c r="H24" s="15" t="s">
        <v>289</v>
      </c>
      <c r="I24" s="15" t="s">
        <v>290</v>
      </c>
      <c r="J24" s="62">
        <v>75</v>
      </c>
      <c r="K24" s="62" t="s">
        <v>291</v>
      </c>
      <c r="L24" s="7" t="s">
        <v>33</v>
      </c>
      <c r="M24" s="7" t="s">
        <v>292</v>
      </c>
      <c r="N24" s="7"/>
      <c r="O24" s="7"/>
      <c r="P24" s="7" t="s">
        <v>293</v>
      </c>
      <c r="Q24" s="63" t="s">
        <v>294</v>
      </c>
      <c r="R24" s="7"/>
      <c r="S24" s="7"/>
      <c r="T24" s="7"/>
      <c r="U24" s="7"/>
      <c r="V24" s="100" t="s">
        <v>619</v>
      </c>
      <c r="W24" s="7" t="s">
        <v>17</v>
      </c>
      <c r="X24" s="7" t="s">
        <v>9</v>
      </c>
      <c r="Y24" s="15" t="s">
        <v>17</v>
      </c>
      <c r="Z24" s="23" t="s">
        <v>9</v>
      </c>
      <c r="AA24" s="63"/>
    </row>
    <row r="25" spans="1:27" ht="25.5" x14ac:dyDescent="0.2">
      <c r="A25" s="85">
        <f t="shared" si="1"/>
        <v>20</v>
      </c>
      <c r="B25" s="85">
        <v>8</v>
      </c>
      <c r="C25" s="138">
        <v>559</v>
      </c>
      <c r="D25" s="92">
        <v>98098986</v>
      </c>
      <c r="E25" s="92">
        <f>VLOOKUP(D25,'Producten MN JM'!A:A,1,0)</f>
        <v>98098986</v>
      </c>
      <c r="F25" s="85"/>
      <c r="G25" s="85">
        <v>1</v>
      </c>
      <c r="H25" s="15" t="s">
        <v>81</v>
      </c>
      <c r="I25" s="15" t="s">
        <v>82</v>
      </c>
      <c r="J25" s="62">
        <v>14</v>
      </c>
      <c r="K25" s="62" t="s">
        <v>83</v>
      </c>
      <c r="L25" s="7" t="s">
        <v>35</v>
      </c>
      <c r="M25" s="7" t="s">
        <v>84</v>
      </c>
      <c r="N25" s="15" t="s">
        <v>472</v>
      </c>
      <c r="O25" s="63" t="s">
        <v>473</v>
      </c>
      <c r="P25" s="15" t="s">
        <v>474</v>
      </c>
      <c r="Q25" s="63" t="s">
        <v>475</v>
      </c>
      <c r="R25" s="15" t="s">
        <v>476</v>
      </c>
      <c r="S25" s="63" t="s">
        <v>477</v>
      </c>
      <c r="T25" s="15" t="s">
        <v>478</v>
      </c>
      <c r="U25" s="191" t="s">
        <v>326</v>
      </c>
      <c r="V25" s="193" t="s">
        <v>591</v>
      </c>
      <c r="W25" s="7" t="s">
        <v>17</v>
      </c>
      <c r="X25" s="7" t="s">
        <v>9</v>
      </c>
      <c r="Y25" s="15" t="s">
        <v>17</v>
      </c>
      <c r="Z25" s="21" t="s">
        <v>9</v>
      </c>
      <c r="AA25" s="195" t="s">
        <v>305</v>
      </c>
    </row>
    <row r="26" spans="1:27" ht="25.5" x14ac:dyDescent="0.2">
      <c r="A26" s="85">
        <f t="shared" si="1"/>
        <v>21</v>
      </c>
      <c r="B26" s="85">
        <v>41</v>
      </c>
      <c r="C26" s="138">
        <v>743</v>
      </c>
      <c r="D26" s="92">
        <v>98099226</v>
      </c>
      <c r="E26" s="92">
        <f>VLOOKUP(D26,'Producten MN JM'!A:A,1,0)</f>
        <v>98099226</v>
      </c>
      <c r="F26" s="85"/>
      <c r="G26" s="85">
        <v>1</v>
      </c>
      <c r="H26" s="15" t="s">
        <v>766</v>
      </c>
      <c r="I26" s="15" t="s">
        <v>10</v>
      </c>
      <c r="J26" s="62">
        <v>23</v>
      </c>
      <c r="K26" s="62" t="s">
        <v>86</v>
      </c>
      <c r="L26" s="7" t="s">
        <v>87</v>
      </c>
      <c r="M26" s="7" t="s">
        <v>88</v>
      </c>
      <c r="N26" s="15" t="s">
        <v>89</v>
      </c>
      <c r="O26" s="70" t="s">
        <v>418</v>
      </c>
      <c r="P26" s="15" t="s">
        <v>419</v>
      </c>
      <c r="Q26" s="70" t="s">
        <v>90</v>
      </c>
      <c r="R26" s="15" t="s">
        <v>420</v>
      </c>
      <c r="S26" s="70" t="s">
        <v>421</v>
      </c>
      <c r="T26" s="15" t="s">
        <v>422</v>
      </c>
      <c r="U26" s="70" t="s">
        <v>423</v>
      </c>
      <c r="V26" s="98" t="s">
        <v>590</v>
      </c>
      <c r="W26" s="7" t="s">
        <v>17</v>
      </c>
      <c r="X26" s="7" t="s">
        <v>9</v>
      </c>
      <c r="Y26" s="15" t="s">
        <v>17</v>
      </c>
      <c r="Z26" s="21" t="s">
        <v>9</v>
      </c>
      <c r="AA26" s="15" t="s">
        <v>91</v>
      </c>
    </row>
    <row r="27" spans="1:27" ht="25.5" x14ac:dyDescent="0.2">
      <c r="A27" s="85">
        <f t="shared" si="1"/>
        <v>22</v>
      </c>
      <c r="B27" s="85">
        <v>92</v>
      </c>
      <c r="C27" s="138">
        <v>789</v>
      </c>
      <c r="D27" s="92">
        <v>60605681</v>
      </c>
      <c r="E27" s="92">
        <f>VLOOKUP(D27,'Producten MN JM'!A:A,1,0)</f>
        <v>60605681</v>
      </c>
      <c r="F27" s="85"/>
      <c r="G27" s="85">
        <v>3</v>
      </c>
      <c r="H27" s="15" t="s">
        <v>93</v>
      </c>
      <c r="I27" s="15" t="s">
        <v>10</v>
      </c>
      <c r="J27" s="62">
        <v>3364</v>
      </c>
      <c r="K27" s="62" t="s">
        <v>94</v>
      </c>
      <c r="L27" s="7" t="s">
        <v>19</v>
      </c>
      <c r="M27" s="15" t="s">
        <v>96</v>
      </c>
      <c r="N27" s="15" t="s">
        <v>506</v>
      </c>
      <c r="O27" s="63" t="s">
        <v>306</v>
      </c>
      <c r="P27" s="15" t="s">
        <v>506</v>
      </c>
      <c r="Q27" s="63" t="s">
        <v>306</v>
      </c>
      <c r="R27" s="15" t="s">
        <v>507</v>
      </c>
      <c r="S27" s="63" t="s">
        <v>508</v>
      </c>
      <c r="T27" s="15"/>
      <c r="U27" s="63" t="s">
        <v>95</v>
      </c>
      <c r="V27" s="99" t="s">
        <v>597</v>
      </c>
      <c r="W27" s="7" t="s">
        <v>17</v>
      </c>
      <c r="X27" s="7" t="s">
        <v>9</v>
      </c>
      <c r="Y27" s="15" t="s">
        <v>17</v>
      </c>
      <c r="Z27" s="21" t="s">
        <v>9</v>
      </c>
      <c r="AA27" s="15"/>
    </row>
    <row r="28" spans="1:27" x14ac:dyDescent="0.2">
      <c r="A28" s="85">
        <f t="shared" si="1"/>
        <v>23</v>
      </c>
      <c r="B28" s="85">
        <v>312</v>
      </c>
      <c r="C28" s="85">
        <v>1004</v>
      </c>
      <c r="D28" s="133">
        <v>98100242</v>
      </c>
      <c r="E28" s="92">
        <f>VLOOKUP(D28,'Producten MN JM'!A:A,1,0)</f>
        <v>98100242</v>
      </c>
      <c r="F28" s="85">
        <v>144798</v>
      </c>
      <c r="G28" s="85">
        <v>1</v>
      </c>
      <c r="H28" s="15" t="s">
        <v>646</v>
      </c>
      <c r="I28" s="15" t="s">
        <v>674</v>
      </c>
      <c r="J28" s="62">
        <v>40</v>
      </c>
      <c r="K28" s="62" t="s">
        <v>647</v>
      </c>
      <c r="L28" s="7" t="s">
        <v>675</v>
      </c>
      <c r="M28" s="15" t="s">
        <v>676</v>
      </c>
      <c r="N28" s="15"/>
      <c r="O28" s="63"/>
      <c r="P28" s="15"/>
      <c r="Q28" s="63"/>
      <c r="R28" s="15" t="s">
        <v>648</v>
      </c>
      <c r="S28" s="6" t="s">
        <v>677</v>
      </c>
      <c r="T28" s="15"/>
      <c r="U28" s="63"/>
      <c r="V28" s="99"/>
      <c r="W28" s="7" t="s">
        <v>17</v>
      </c>
      <c r="X28" s="7" t="s">
        <v>9</v>
      </c>
      <c r="Y28" s="15" t="s">
        <v>17</v>
      </c>
      <c r="Z28" s="21" t="s">
        <v>9</v>
      </c>
      <c r="AA28" s="15"/>
    </row>
    <row r="29" spans="1:27" ht="18.75" customHeight="1" x14ac:dyDescent="0.2">
      <c r="A29" s="85">
        <f t="shared" si="1"/>
        <v>24</v>
      </c>
      <c r="B29" s="85">
        <v>153</v>
      </c>
      <c r="C29" s="85">
        <v>745</v>
      </c>
      <c r="D29" s="92">
        <v>75750547</v>
      </c>
      <c r="E29" s="92">
        <f>VLOOKUP(D29,'Producten MN JM'!A:A,1,0)</f>
        <v>75750547</v>
      </c>
      <c r="F29" s="85"/>
      <c r="G29" s="85">
        <v>1</v>
      </c>
      <c r="H29" s="26" t="s">
        <v>103</v>
      </c>
      <c r="I29" s="15" t="s">
        <v>10</v>
      </c>
      <c r="J29" s="62">
        <v>90</v>
      </c>
      <c r="K29" s="62" t="s">
        <v>104</v>
      </c>
      <c r="L29" s="7" t="s">
        <v>105</v>
      </c>
      <c r="M29" s="7" t="s">
        <v>106</v>
      </c>
      <c r="N29" s="15" t="s">
        <v>460</v>
      </c>
      <c r="O29" s="63" t="s">
        <v>461</v>
      </c>
      <c r="P29" s="15" t="s">
        <v>522</v>
      </c>
      <c r="Q29" s="6" t="s">
        <v>521</v>
      </c>
      <c r="R29" s="15" t="s">
        <v>462</v>
      </c>
      <c r="S29" s="63" t="s">
        <v>327</v>
      </c>
      <c r="T29" s="15" t="s">
        <v>463</v>
      </c>
      <c r="U29" s="63" t="s">
        <v>328</v>
      </c>
      <c r="V29" s="98" t="s">
        <v>624</v>
      </c>
      <c r="W29" s="7" t="s">
        <v>17</v>
      </c>
      <c r="X29" s="7" t="s">
        <v>9</v>
      </c>
      <c r="Y29" s="24" t="s">
        <v>17</v>
      </c>
      <c r="Z29" s="21" t="s">
        <v>9</v>
      </c>
      <c r="AA29" s="15"/>
    </row>
    <row r="30" spans="1:27" x14ac:dyDescent="0.2">
      <c r="A30" s="85">
        <f t="shared" si="1"/>
        <v>25</v>
      </c>
      <c r="B30" s="85">
        <v>207</v>
      </c>
      <c r="C30" s="85">
        <v>904</v>
      </c>
      <c r="D30" s="92">
        <v>66662007</v>
      </c>
      <c r="E30" s="92">
        <f>VLOOKUP(D30,'Producten MN JM'!A:A,1,0)</f>
        <v>66662007</v>
      </c>
      <c r="F30" s="85"/>
      <c r="G30" s="85">
        <v>1</v>
      </c>
      <c r="H30" s="17" t="s">
        <v>107</v>
      </c>
      <c r="I30" s="17" t="s">
        <v>26</v>
      </c>
      <c r="J30" s="69">
        <v>290</v>
      </c>
      <c r="K30" s="69" t="s">
        <v>108</v>
      </c>
      <c r="L30" s="20" t="s">
        <v>109</v>
      </c>
      <c r="M30" s="20" t="s">
        <v>110</v>
      </c>
      <c r="N30" s="20"/>
      <c r="O30" s="20"/>
      <c r="P30" s="20" t="s">
        <v>242</v>
      </c>
      <c r="Q30" s="67" t="s">
        <v>241</v>
      </c>
      <c r="R30" s="20"/>
      <c r="S30" s="20"/>
      <c r="T30" s="20"/>
      <c r="U30" s="20"/>
      <c r="V30" s="99" t="s">
        <v>598</v>
      </c>
      <c r="W30" s="20" t="s">
        <v>17</v>
      </c>
      <c r="X30" s="7" t="s">
        <v>9</v>
      </c>
      <c r="Y30" s="18" t="s">
        <v>17</v>
      </c>
      <c r="Z30" s="25" t="s">
        <v>9</v>
      </c>
      <c r="AA30" s="68"/>
    </row>
    <row r="31" spans="1:27" x14ac:dyDescent="0.2">
      <c r="A31" s="85">
        <f t="shared" si="1"/>
        <v>26</v>
      </c>
      <c r="B31" s="85">
        <v>213</v>
      </c>
      <c r="C31" s="85">
        <v>910</v>
      </c>
      <c r="D31" s="92">
        <v>73732414</v>
      </c>
      <c r="E31" s="92">
        <f>VLOOKUP(D31,'Producten MN JM'!A:A,1,0)</f>
        <v>73732414</v>
      </c>
      <c r="F31" s="85"/>
      <c r="G31" s="85">
        <v>3</v>
      </c>
      <c r="H31" s="15" t="s">
        <v>672</v>
      </c>
      <c r="I31" s="15" t="s">
        <v>174</v>
      </c>
      <c r="J31" s="62">
        <v>3</v>
      </c>
      <c r="K31" s="62" t="s">
        <v>175</v>
      </c>
      <c r="L31" s="7" t="s">
        <v>176</v>
      </c>
      <c r="M31" s="7" t="s">
        <v>177</v>
      </c>
      <c r="N31" s="15" t="s">
        <v>178</v>
      </c>
      <c r="O31" s="63" t="s">
        <v>180</v>
      </c>
      <c r="P31" s="15" t="s">
        <v>441</v>
      </c>
      <c r="Q31" s="63" t="s">
        <v>442</v>
      </c>
      <c r="R31" s="15" t="s">
        <v>443</v>
      </c>
      <c r="S31" s="63" t="s">
        <v>444</v>
      </c>
      <c r="T31" s="7"/>
      <c r="U31" s="73" t="s">
        <v>179</v>
      </c>
      <c r="V31" s="99" t="s">
        <v>609</v>
      </c>
      <c r="W31" s="66" t="s">
        <v>17</v>
      </c>
      <c r="X31" s="7" t="s">
        <v>9</v>
      </c>
      <c r="Y31" s="15" t="s">
        <v>17</v>
      </c>
      <c r="Z31" s="23" t="s">
        <v>9</v>
      </c>
      <c r="AA31" s="15"/>
    </row>
    <row r="32" spans="1:27" ht="38.25" x14ac:dyDescent="0.2">
      <c r="A32" s="85">
        <f t="shared" si="1"/>
        <v>27</v>
      </c>
      <c r="B32" s="85">
        <v>27</v>
      </c>
      <c r="C32" s="138">
        <v>730</v>
      </c>
      <c r="D32" s="179">
        <v>65656505</v>
      </c>
      <c r="E32" s="92">
        <f>VLOOKUP(D32,'Producten MN JM'!A:A,1,0)</f>
        <v>65656505</v>
      </c>
      <c r="F32" s="85"/>
      <c r="G32" s="85">
        <v>1</v>
      </c>
      <c r="H32" s="15" t="s">
        <v>549</v>
      </c>
      <c r="I32" s="15" t="s">
        <v>111</v>
      </c>
      <c r="J32" s="62">
        <v>6</v>
      </c>
      <c r="K32" s="62" t="s">
        <v>112</v>
      </c>
      <c r="L32" s="7" t="s">
        <v>113</v>
      </c>
      <c r="M32" s="7" t="s">
        <v>114</v>
      </c>
      <c r="N32" s="15" t="s">
        <v>363</v>
      </c>
      <c r="O32" s="70" t="s">
        <v>364</v>
      </c>
      <c r="P32" s="15" t="s">
        <v>365</v>
      </c>
      <c r="Q32" s="70" t="s">
        <v>296</v>
      </c>
      <c r="R32" s="15" t="s">
        <v>366</v>
      </c>
      <c r="S32" s="70" t="s">
        <v>367</v>
      </c>
      <c r="T32" s="15" t="s">
        <v>368</v>
      </c>
      <c r="U32" s="70" t="s">
        <v>115</v>
      </c>
      <c r="V32" s="99" t="s">
        <v>599</v>
      </c>
      <c r="W32" s="7" t="s">
        <v>17</v>
      </c>
      <c r="X32" s="7" t="s">
        <v>9</v>
      </c>
      <c r="Y32" s="24" t="s">
        <v>17</v>
      </c>
      <c r="Z32" s="21" t="s">
        <v>9</v>
      </c>
      <c r="AA32" s="15"/>
    </row>
    <row r="33" spans="1:28" x14ac:dyDescent="0.2">
      <c r="A33" s="85">
        <f t="shared" si="1"/>
        <v>28</v>
      </c>
      <c r="B33" s="85">
        <v>70</v>
      </c>
      <c r="C33" s="138">
        <v>767</v>
      </c>
      <c r="D33" s="92">
        <v>6290618</v>
      </c>
      <c r="E33" s="92">
        <f>VLOOKUP(D33,'Producten MN JM'!A:A,1,0)</f>
        <v>6290618</v>
      </c>
      <c r="F33" s="111"/>
      <c r="G33" s="112">
        <v>3</v>
      </c>
      <c r="H33" s="15" t="s">
        <v>663</v>
      </c>
      <c r="I33" s="113" t="s">
        <v>666</v>
      </c>
      <c r="J33" s="106">
        <v>1</v>
      </c>
      <c r="K33" s="62" t="s">
        <v>664</v>
      </c>
      <c r="L33" s="7" t="s">
        <v>665</v>
      </c>
      <c r="M33" s="7" t="s">
        <v>667</v>
      </c>
      <c r="N33" s="15"/>
      <c r="O33" s="70"/>
      <c r="P33" s="15" t="s">
        <v>669</v>
      </c>
      <c r="Q33" s="76" t="s">
        <v>317</v>
      </c>
      <c r="R33" s="15"/>
      <c r="S33" s="70"/>
      <c r="T33" s="15"/>
      <c r="U33" s="76" t="s">
        <v>670</v>
      </c>
      <c r="V33" s="114" t="s">
        <v>668</v>
      </c>
      <c r="W33" s="7" t="s">
        <v>17</v>
      </c>
      <c r="X33" s="7" t="s">
        <v>9</v>
      </c>
      <c r="Y33" s="24" t="s">
        <v>17</v>
      </c>
      <c r="Z33" s="21" t="s">
        <v>9</v>
      </c>
      <c r="AA33" s="15"/>
    </row>
    <row r="34" spans="1:28" x14ac:dyDescent="0.2">
      <c r="A34" s="85">
        <f t="shared" si="1"/>
        <v>29</v>
      </c>
      <c r="B34" s="85">
        <v>335</v>
      </c>
      <c r="C34" s="85">
        <v>1031</v>
      </c>
      <c r="D34" s="110">
        <v>6290732</v>
      </c>
      <c r="E34" s="92">
        <f>VLOOKUP(D34,'Producten MN JM'!A:A,1,0)</f>
        <v>6290732</v>
      </c>
      <c r="F34" s="85"/>
      <c r="G34" s="85">
        <v>3</v>
      </c>
      <c r="H34" s="15" t="s">
        <v>720</v>
      </c>
      <c r="I34" s="15" t="s">
        <v>721</v>
      </c>
      <c r="J34" s="62">
        <v>111</v>
      </c>
      <c r="K34" s="62" t="s">
        <v>722</v>
      </c>
      <c r="L34" s="7" t="s">
        <v>66</v>
      </c>
      <c r="M34" s="7" t="s">
        <v>723</v>
      </c>
      <c r="N34" s="7" t="s">
        <v>725</v>
      </c>
      <c r="O34" s="7" t="s">
        <v>726</v>
      </c>
      <c r="P34" s="7" t="s">
        <v>727</v>
      </c>
      <c r="Q34" s="63" t="s">
        <v>728</v>
      </c>
      <c r="R34" s="7"/>
      <c r="S34" s="7"/>
      <c r="T34" s="7"/>
      <c r="U34" s="7"/>
      <c r="V34" s="99" t="s">
        <v>724</v>
      </c>
      <c r="W34" s="7"/>
      <c r="X34" s="7"/>
      <c r="Y34" s="15"/>
      <c r="Z34" s="21"/>
      <c r="AA34" s="15"/>
    </row>
    <row r="35" spans="1:28" ht="25.5" x14ac:dyDescent="0.2">
      <c r="A35" s="85">
        <f t="shared" si="1"/>
        <v>30</v>
      </c>
      <c r="B35" s="85">
        <v>208</v>
      </c>
      <c r="C35" s="138">
        <v>906</v>
      </c>
      <c r="D35" s="92">
        <v>73730937</v>
      </c>
      <c r="E35" s="92">
        <f>VLOOKUP(D35,'Producten MN JM'!A:A,1,0)</f>
        <v>73730937</v>
      </c>
      <c r="F35" s="85"/>
      <c r="G35" s="85">
        <v>1</v>
      </c>
      <c r="H35" s="15" t="s">
        <v>550</v>
      </c>
      <c r="I35" s="15" t="s">
        <v>116</v>
      </c>
      <c r="J35" s="62">
        <v>634</v>
      </c>
      <c r="K35" s="62" t="s">
        <v>117</v>
      </c>
      <c r="L35" s="7" t="s">
        <v>19</v>
      </c>
      <c r="M35" s="7" t="s">
        <v>118</v>
      </c>
      <c r="N35" s="15" t="s">
        <v>436</v>
      </c>
      <c r="O35" s="6" t="s">
        <v>523</v>
      </c>
      <c r="P35" s="15" t="s">
        <v>437</v>
      </c>
      <c r="Q35" s="63" t="s">
        <v>438</v>
      </c>
      <c r="R35" s="15" t="s">
        <v>437</v>
      </c>
      <c r="S35" s="63" t="s">
        <v>438</v>
      </c>
      <c r="T35" s="15" t="s">
        <v>439</v>
      </c>
      <c r="U35" s="63" t="s">
        <v>440</v>
      </c>
      <c r="V35" s="100" t="s">
        <v>620</v>
      </c>
      <c r="W35" s="9" t="s">
        <v>17</v>
      </c>
      <c r="X35" s="9" t="s">
        <v>9</v>
      </c>
      <c r="Y35" s="15" t="s">
        <v>17</v>
      </c>
      <c r="Z35" s="16" t="s">
        <v>9</v>
      </c>
      <c r="AA35" s="15"/>
    </row>
    <row r="36" spans="1:28" ht="63.75" x14ac:dyDescent="0.2">
      <c r="A36" s="85">
        <f t="shared" si="1"/>
        <v>31</v>
      </c>
      <c r="B36" s="85">
        <v>48</v>
      </c>
      <c r="C36" s="138">
        <v>750</v>
      </c>
      <c r="D36" s="92">
        <v>60601109</v>
      </c>
      <c r="E36" s="92">
        <f>VLOOKUP(D36,'Producten MN JM'!A:A,1,0)</f>
        <v>60601109</v>
      </c>
      <c r="F36" s="85"/>
      <c r="G36" s="85">
        <v>1</v>
      </c>
      <c r="H36" s="15" t="s">
        <v>299</v>
      </c>
      <c r="I36" s="15" t="s">
        <v>119</v>
      </c>
      <c r="J36" s="62">
        <v>7</v>
      </c>
      <c r="K36" s="62" t="s">
        <v>120</v>
      </c>
      <c r="L36" s="7" t="s">
        <v>121</v>
      </c>
      <c r="M36" s="7" t="s">
        <v>260</v>
      </c>
      <c r="N36" s="15" t="s">
        <v>341</v>
      </c>
      <c r="O36" s="63" t="s">
        <v>342</v>
      </c>
      <c r="P36" s="15" t="s">
        <v>343</v>
      </c>
      <c r="Q36" s="63" t="s">
        <v>344</v>
      </c>
      <c r="R36" s="15" t="s">
        <v>343</v>
      </c>
      <c r="S36" s="63" t="s">
        <v>344</v>
      </c>
      <c r="T36" s="15" t="s">
        <v>780</v>
      </c>
      <c r="U36" s="63" t="s">
        <v>779</v>
      </c>
      <c r="V36" s="99" t="s">
        <v>600</v>
      </c>
      <c r="W36" s="7" t="s">
        <v>17</v>
      </c>
      <c r="X36" s="7" t="s">
        <v>9</v>
      </c>
      <c r="Y36" s="15" t="s">
        <v>17</v>
      </c>
      <c r="Z36" s="71" t="s">
        <v>9</v>
      </c>
      <c r="AA36" s="15"/>
    </row>
    <row r="37" spans="1:28" ht="25.5" x14ac:dyDescent="0.2">
      <c r="A37" s="85">
        <f t="shared" si="1"/>
        <v>32</v>
      </c>
      <c r="B37" s="85">
        <v>76</v>
      </c>
      <c r="C37" s="85">
        <v>773</v>
      </c>
      <c r="D37" s="92">
        <v>30301453</v>
      </c>
      <c r="E37" s="92">
        <f>VLOOKUP(D37,'Producten MN JM'!A:A,1,0)</f>
        <v>30301453</v>
      </c>
      <c r="F37" s="85"/>
      <c r="G37" s="85">
        <v>3</v>
      </c>
      <c r="H37" s="17" t="s">
        <v>551</v>
      </c>
      <c r="I37" s="17" t="s">
        <v>122</v>
      </c>
      <c r="J37" s="69" t="s">
        <v>123</v>
      </c>
      <c r="K37" s="69" t="s">
        <v>124</v>
      </c>
      <c r="L37" s="20" t="s">
        <v>125</v>
      </c>
      <c r="M37" s="20" t="s">
        <v>126</v>
      </c>
      <c r="N37" s="15" t="s">
        <v>127</v>
      </c>
      <c r="O37" s="63" t="s">
        <v>128</v>
      </c>
      <c r="P37" s="15" t="s">
        <v>445</v>
      </c>
      <c r="Q37" s="63" t="s">
        <v>446</v>
      </c>
      <c r="R37" s="15" t="s">
        <v>445</v>
      </c>
      <c r="S37" s="63" t="s">
        <v>446</v>
      </c>
      <c r="T37" s="15" t="s">
        <v>445</v>
      </c>
      <c r="U37" s="6" t="s">
        <v>129</v>
      </c>
      <c r="V37" s="98" t="s">
        <v>596</v>
      </c>
      <c r="W37" s="20" t="s">
        <v>17</v>
      </c>
      <c r="X37" s="7" t="s">
        <v>9</v>
      </c>
      <c r="Y37" s="15" t="s">
        <v>17</v>
      </c>
      <c r="Z37" s="48" t="s">
        <v>9</v>
      </c>
      <c r="AA37" s="68"/>
    </row>
    <row r="38" spans="1:28" ht="38.25" x14ac:dyDescent="0.2">
      <c r="A38" s="85">
        <f t="shared" si="1"/>
        <v>33</v>
      </c>
      <c r="B38" s="85">
        <v>56</v>
      </c>
      <c r="C38" s="85">
        <v>758</v>
      </c>
      <c r="D38" s="92">
        <v>73730904</v>
      </c>
      <c r="E38" s="92">
        <f>VLOOKUP(D38,'Producten MN JM'!A:A,1,0)</f>
        <v>73730904</v>
      </c>
      <c r="F38" s="85">
        <v>113807</v>
      </c>
      <c r="G38" s="85">
        <v>1</v>
      </c>
      <c r="H38" s="15" t="s">
        <v>552</v>
      </c>
      <c r="I38" s="15" t="s">
        <v>130</v>
      </c>
      <c r="J38" s="62">
        <v>6</v>
      </c>
      <c r="K38" s="62" t="s">
        <v>131</v>
      </c>
      <c r="L38" s="7" t="s">
        <v>19</v>
      </c>
      <c r="M38" s="7" t="s">
        <v>132</v>
      </c>
      <c r="N38" s="15" t="s">
        <v>509</v>
      </c>
      <c r="O38" s="70" t="s">
        <v>510</v>
      </c>
      <c r="P38" s="15" t="s">
        <v>511</v>
      </c>
      <c r="Q38" s="70" t="s">
        <v>512</v>
      </c>
      <c r="R38" s="15" t="s">
        <v>513</v>
      </c>
      <c r="S38" s="70" t="s">
        <v>514</v>
      </c>
      <c r="T38" s="15" t="s">
        <v>515</v>
      </c>
      <c r="U38" s="76" t="s">
        <v>524</v>
      </c>
      <c r="V38" s="100" t="s">
        <v>621</v>
      </c>
      <c r="W38" s="7" t="s">
        <v>17</v>
      </c>
      <c r="X38" s="7" t="s">
        <v>9</v>
      </c>
      <c r="Y38" s="15" t="s">
        <v>17</v>
      </c>
      <c r="Z38" s="21" t="s">
        <v>9</v>
      </c>
      <c r="AA38" s="15"/>
    </row>
    <row r="39" spans="1:28" x14ac:dyDescent="0.2">
      <c r="A39" s="85">
        <f t="shared" si="1"/>
        <v>34</v>
      </c>
      <c r="B39" s="85">
        <v>49</v>
      </c>
      <c r="C39" s="138">
        <v>751</v>
      </c>
      <c r="D39" s="92">
        <v>66660928</v>
      </c>
      <c r="E39" s="92">
        <f>VLOOKUP(D39,'Producten MN JM'!A:A,1,0)</f>
        <v>66660928</v>
      </c>
      <c r="F39" s="85"/>
      <c r="G39" s="85">
        <v>1</v>
      </c>
      <c r="H39" s="15" t="s">
        <v>553</v>
      </c>
      <c r="I39" s="15" t="s">
        <v>133</v>
      </c>
      <c r="J39" s="62">
        <v>22</v>
      </c>
      <c r="K39" s="62" t="s">
        <v>134</v>
      </c>
      <c r="L39" s="7" t="s">
        <v>135</v>
      </c>
      <c r="M39" s="7" t="s">
        <v>136</v>
      </c>
      <c r="N39" s="15" t="s">
        <v>345</v>
      </c>
      <c r="O39" s="63" t="s">
        <v>137</v>
      </c>
      <c r="P39" s="15" t="s">
        <v>345</v>
      </c>
      <c r="Q39" s="63" t="s">
        <v>137</v>
      </c>
      <c r="R39" s="15" t="s">
        <v>346</v>
      </c>
      <c r="S39" s="63" t="s">
        <v>137</v>
      </c>
      <c r="T39" s="7"/>
      <c r="U39" s="7"/>
      <c r="V39" s="98" t="s">
        <v>595</v>
      </c>
      <c r="W39" s="7" t="s">
        <v>17</v>
      </c>
      <c r="X39" s="7" t="s">
        <v>9</v>
      </c>
      <c r="Y39" s="15" t="s">
        <v>17</v>
      </c>
      <c r="Z39" s="21" t="s">
        <v>9</v>
      </c>
      <c r="AA39" s="15"/>
    </row>
    <row r="40" spans="1:28" x14ac:dyDescent="0.2">
      <c r="A40" s="85">
        <f t="shared" si="1"/>
        <v>35</v>
      </c>
      <c r="B40" s="85">
        <v>209</v>
      </c>
      <c r="C40" s="85">
        <v>905</v>
      </c>
      <c r="D40" s="92">
        <v>73730980</v>
      </c>
      <c r="E40" s="92">
        <f>VLOOKUP(D40,'Producten MN JM'!A:A,1,0)</f>
        <v>73730980</v>
      </c>
      <c r="F40" s="85"/>
      <c r="G40" s="85">
        <v>1</v>
      </c>
      <c r="H40" s="15" t="s">
        <v>554</v>
      </c>
      <c r="I40" s="15" t="s">
        <v>138</v>
      </c>
      <c r="J40" s="62">
        <v>91</v>
      </c>
      <c r="K40" s="62" t="s">
        <v>139</v>
      </c>
      <c r="L40" s="7" t="s">
        <v>19</v>
      </c>
      <c r="M40" s="7" t="s">
        <v>140</v>
      </c>
      <c r="N40" s="7" t="s">
        <v>373</v>
      </c>
      <c r="O40" s="65" t="s">
        <v>141</v>
      </c>
      <c r="P40" s="7" t="s">
        <v>373</v>
      </c>
      <c r="Q40" s="65" t="s">
        <v>141</v>
      </c>
      <c r="R40" s="7" t="s">
        <v>373</v>
      </c>
      <c r="S40" s="65" t="s">
        <v>141</v>
      </c>
      <c r="T40" s="7" t="s">
        <v>374</v>
      </c>
      <c r="U40" s="65" t="s">
        <v>248</v>
      </c>
      <c r="V40" s="100" t="s">
        <v>592</v>
      </c>
      <c r="W40" s="53" t="s">
        <v>17</v>
      </c>
      <c r="X40" s="53" t="s">
        <v>9</v>
      </c>
      <c r="Y40" s="15" t="s">
        <v>17</v>
      </c>
      <c r="Z40" s="21" t="s">
        <v>9</v>
      </c>
      <c r="AA40" s="15"/>
    </row>
    <row r="41" spans="1:28" ht="38.25" x14ac:dyDescent="0.2">
      <c r="A41" s="85">
        <f t="shared" si="1"/>
        <v>36</v>
      </c>
      <c r="B41" s="85">
        <v>210</v>
      </c>
      <c r="C41" s="85">
        <v>907</v>
      </c>
      <c r="D41" s="92">
        <v>41412410</v>
      </c>
      <c r="E41" s="92">
        <f>VLOOKUP(D41,'Producten MN JM'!A:A,1,0)</f>
        <v>41412410</v>
      </c>
      <c r="F41" s="85"/>
      <c r="G41" s="85">
        <v>1</v>
      </c>
      <c r="H41" s="26" t="s">
        <v>555</v>
      </c>
      <c r="I41" s="15" t="s">
        <v>142</v>
      </c>
      <c r="J41" s="62">
        <v>1</v>
      </c>
      <c r="K41" s="62" t="s">
        <v>143</v>
      </c>
      <c r="L41" s="7" t="s">
        <v>144</v>
      </c>
      <c r="M41" s="7" t="s">
        <v>145</v>
      </c>
      <c r="N41" s="15" t="s">
        <v>447</v>
      </c>
      <c r="O41" s="63" t="s">
        <v>448</v>
      </c>
      <c r="P41" s="15" t="s">
        <v>449</v>
      </c>
      <c r="Q41" s="63" t="s">
        <v>146</v>
      </c>
      <c r="R41" s="15" t="s">
        <v>498</v>
      </c>
      <c r="S41" s="63" t="s">
        <v>499</v>
      </c>
      <c r="T41" s="15"/>
      <c r="U41" s="63" t="s">
        <v>147</v>
      </c>
      <c r="V41" s="99" t="s">
        <v>594</v>
      </c>
      <c r="W41" s="7" t="s">
        <v>17</v>
      </c>
      <c r="X41" s="7" t="s">
        <v>9</v>
      </c>
      <c r="Y41" s="15" t="s">
        <v>17</v>
      </c>
      <c r="Z41" s="22" t="s">
        <v>759</v>
      </c>
      <c r="AA41" s="15"/>
    </row>
    <row r="42" spans="1:28" x14ac:dyDescent="0.2">
      <c r="A42" s="85">
        <f t="shared" si="1"/>
        <v>37</v>
      </c>
      <c r="B42" s="85">
        <v>55</v>
      </c>
      <c r="C42" s="138">
        <v>757</v>
      </c>
      <c r="D42" s="92">
        <v>73732132</v>
      </c>
      <c r="E42" s="92">
        <f>VLOOKUP(D42,'Producten MN JM'!A:A,1,0)</f>
        <v>73732132</v>
      </c>
      <c r="F42" s="85"/>
      <c r="G42" s="85">
        <v>3</v>
      </c>
      <c r="H42" s="87" t="s">
        <v>546</v>
      </c>
      <c r="I42" s="15" t="s">
        <v>10</v>
      </c>
      <c r="J42" s="62">
        <v>7057</v>
      </c>
      <c r="K42" s="62" t="s">
        <v>38</v>
      </c>
      <c r="L42" s="7" t="s">
        <v>33</v>
      </c>
      <c r="M42" s="15" t="s">
        <v>39</v>
      </c>
      <c r="N42" s="7"/>
      <c r="O42" s="7"/>
      <c r="P42" s="7" t="s">
        <v>40</v>
      </c>
      <c r="Q42" s="63" t="s">
        <v>41</v>
      </c>
      <c r="R42" s="7"/>
      <c r="S42" s="7"/>
      <c r="T42" s="7"/>
      <c r="U42" s="7"/>
      <c r="V42" s="98" t="s">
        <v>585</v>
      </c>
      <c r="W42" s="7" t="s">
        <v>17</v>
      </c>
      <c r="X42" s="7" t="s">
        <v>9</v>
      </c>
      <c r="Y42" s="15" t="s">
        <v>17</v>
      </c>
      <c r="Z42" s="21" t="s">
        <v>9</v>
      </c>
      <c r="AA42" s="15"/>
    </row>
    <row r="43" spans="1:28" ht="25.5" x14ac:dyDescent="0.2">
      <c r="A43" s="85">
        <f t="shared" si="1"/>
        <v>38</v>
      </c>
      <c r="B43" s="85">
        <v>151</v>
      </c>
      <c r="C43" s="138">
        <v>848</v>
      </c>
      <c r="D43" s="92">
        <v>73730738</v>
      </c>
      <c r="E43" s="92">
        <f>VLOOKUP(D43,'Producten MN JM'!A:A,1,0)</f>
        <v>73730738</v>
      </c>
      <c r="F43" s="85"/>
      <c r="G43" s="85">
        <v>1</v>
      </c>
      <c r="H43" s="26" t="s">
        <v>556</v>
      </c>
      <c r="I43" s="15" t="s">
        <v>148</v>
      </c>
      <c r="J43" s="62">
        <v>40</v>
      </c>
      <c r="K43" s="62" t="s">
        <v>149</v>
      </c>
      <c r="L43" s="7" t="s">
        <v>150</v>
      </c>
      <c r="M43" s="7" t="s">
        <v>151</v>
      </c>
      <c r="N43" s="15" t="s">
        <v>384</v>
      </c>
      <c r="O43" s="63" t="s">
        <v>385</v>
      </c>
      <c r="P43" s="15" t="s">
        <v>386</v>
      </c>
      <c r="Q43" s="63" t="s">
        <v>387</v>
      </c>
      <c r="R43" s="15" t="s">
        <v>388</v>
      </c>
      <c r="S43" s="63" t="s">
        <v>389</v>
      </c>
      <c r="T43" s="15" t="s">
        <v>390</v>
      </c>
      <c r="U43" s="6" t="s">
        <v>525</v>
      </c>
      <c r="V43" s="100" t="s">
        <v>622</v>
      </c>
      <c r="W43" s="7" t="s">
        <v>17</v>
      </c>
      <c r="X43" s="7" t="s">
        <v>9</v>
      </c>
      <c r="Y43" s="15" t="s">
        <v>17</v>
      </c>
      <c r="Z43" s="21" t="s">
        <v>9</v>
      </c>
      <c r="AA43" s="15" t="s">
        <v>152</v>
      </c>
    </row>
    <row r="44" spans="1:28" ht="63.75" x14ac:dyDescent="0.2">
      <c r="A44" s="85">
        <f t="shared" si="1"/>
        <v>39</v>
      </c>
      <c r="B44" s="85">
        <v>155</v>
      </c>
      <c r="C44" s="85">
        <v>854</v>
      </c>
      <c r="D44" s="92">
        <v>72727305</v>
      </c>
      <c r="E44" s="92">
        <f>VLOOKUP(D44,'Producten MN JM'!A:A,1,0)</f>
        <v>72727305</v>
      </c>
      <c r="F44" s="85"/>
      <c r="G44" s="85">
        <v>1</v>
      </c>
      <c r="H44" s="26" t="s">
        <v>566</v>
      </c>
      <c r="I44" s="15" t="s">
        <v>10</v>
      </c>
      <c r="J44" s="62">
        <v>31</v>
      </c>
      <c r="K44" s="62" t="s">
        <v>50</v>
      </c>
      <c r="L44" s="7" t="s">
        <v>51</v>
      </c>
      <c r="M44" s="7" t="s">
        <v>52</v>
      </c>
      <c r="N44" s="15" t="s">
        <v>354</v>
      </c>
      <c r="O44" s="63" t="s">
        <v>355</v>
      </c>
      <c r="P44" s="15" t="s">
        <v>356</v>
      </c>
      <c r="Q44" s="6" t="s">
        <v>678</v>
      </c>
      <c r="R44" s="15" t="s">
        <v>357</v>
      </c>
      <c r="S44" s="63" t="s">
        <v>358</v>
      </c>
      <c r="T44" s="7"/>
      <c r="U44" s="7"/>
      <c r="V44" s="99" t="s">
        <v>576</v>
      </c>
      <c r="W44" s="7" t="s">
        <v>17</v>
      </c>
      <c r="X44" s="7" t="s">
        <v>9</v>
      </c>
      <c r="Y44" s="15" t="s">
        <v>17</v>
      </c>
      <c r="Z44" s="16" t="s">
        <v>9</v>
      </c>
      <c r="AA44" s="15" t="s">
        <v>53</v>
      </c>
    </row>
    <row r="45" spans="1:28" x14ac:dyDescent="0.2">
      <c r="A45" s="85">
        <f t="shared" si="1"/>
        <v>40</v>
      </c>
      <c r="B45" s="85">
        <v>293</v>
      </c>
      <c r="C45" s="85">
        <v>977</v>
      </c>
      <c r="D45" s="92">
        <v>98100575</v>
      </c>
      <c r="E45" s="92">
        <f>VLOOKUP(D45,'Producten MN JM'!A:A,1,0)</f>
        <v>98100575</v>
      </c>
      <c r="F45" s="85"/>
      <c r="G45" s="85">
        <v>1</v>
      </c>
      <c r="H45" s="24" t="s">
        <v>557</v>
      </c>
      <c r="I45" s="15" t="s">
        <v>153</v>
      </c>
      <c r="J45" s="62" t="s">
        <v>154</v>
      </c>
      <c r="K45" s="62" t="s">
        <v>155</v>
      </c>
      <c r="L45" s="7" t="s">
        <v>33</v>
      </c>
      <c r="M45" s="7" t="s">
        <v>156</v>
      </c>
      <c r="N45" s="74" t="s">
        <v>399</v>
      </c>
      <c r="O45" s="70" t="s">
        <v>400</v>
      </c>
      <c r="P45" s="74" t="s">
        <v>656</v>
      </c>
      <c r="Q45" s="70" t="s">
        <v>400</v>
      </c>
      <c r="R45" s="74" t="s">
        <v>656</v>
      </c>
      <c r="S45" s="70" t="s">
        <v>400</v>
      </c>
      <c r="T45" s="15" t="s">
        <v>657</v>
      </c>
      <c r="U45" s="70" t="s">
        <v>401</v>
      </c>
      <c r="V45" s="99" t="s">
        <v>593</v>
      </c>
      <c r="W45" s="7" t="s">
        <v>17</v>
      </c>
      <c r="X45" s="7" t="s">
        <v>9</v>
      </c>
      <c r="Y45" s="59" t="s">
        <v>17</v>
      </c>
      <c r="Z45" s="60" t="s">
        <v>9</v>
      </c>
      <c r="AA45" s="15"/>
      <c r="AB45" s="41"/>
    </row>
    <row r="46" spans="1:28" ht="25.5" x14ac:dyDescent="0.2">
      <c r="A46" s="85">
        <f t="shared" si="1"/>
        <v>41</v>
      </c>
      <c r="B46" s="85">
        <v>87</v>
      </c>
      <c r="C46" s="85">
        <v>784</v>
      </c>
      <c r="D46" s="92">
        <v>98099048</v>
      </c>
      <c r="E46" s="92">
        <f>VLOOKUP(D46,'Producten MN JM'!A:A,1,0)</f>
        <v>98099048</v>
      </c>
      <c r="F46" s="85"/>
      <c r="G46" s="85">
        <v>3</v>
      </c>
      <c r="H46" s="26" t="s">
        <v>547</v>
      </c>
      <c r="I46" s="15" t="s">
        <v>10</v>
      </c>
      <c r="J46" s="62">
        <v>9743</v>
      </c>
      <c r="K46" s="62" t="s">
        <v>54</v>
      </c>
      <c r="L46" s="7" t="s">
        <v>19</v>
      </c>
      <c r="M46" s="7" t="s">
        <v>55</v>
      </c>
      <c r="N46" s="15" t="s">
        <v>413</v>
      </c>
      <c r="O46" s="63" t="s">
        <v>414</v>
      </c>
      <c r="P46" s="15" t="s">
        <v>413</v>
      </c>
      <c r="Q46" s="63" t="s">
        <v>414</v>
      </c>
      <c r="R46" s="15" t="s">
        <v>415</v>
      </c>
      <c r="S46" s="63" t="s">
        <v>414</v>
      </c>
      <c r="T46" s="26" t="s">
        <v>416</v>
      </c>
      <c r="U46" s="63" t="s">
        <v>417</v>
      </c>
      <c r="V46" s="99" t="s">
        <v>588</v>
      </c>
      <c r="W46" s="7" t="s">
        <v>17</v>
      </c>
      <c r="X46" s="7" t="s">
        <v>9</v>
      </c>
      <c r="Y46" s="15" t="s">
        <v>17</v>
      </c>
      <c r="Z46" s="21" t="s">
        <v>9</v>
      </c>
      <c r="AA46" s="15" t="s">
        <v>56</v>
      </c>
    </row>
    <row r="47" spans="1:28" ht="38.25" x14ac:dyDescent="0.2">
      <c r="A47" s="85">
        <f t="shared" si="1"/>
        <v>42</v>
      </c>
      <c r="B47" s="85">
        <v>34</v>
      </c>
      <c r="C47" s="251">
        <v>737</v>
      </c>
      <c r="D47" s="92">
        <v>98099018</v>
      </c>
      <c r="E47" s="92" t="e">
        <f>VLOOKUP(D47,'Producten MN JM'!A:A,1,0)</f>
        <v>#N/A</v>
      </c>
      <c r="F47" s="8" t="s">
        <v>840</v>
      </c>
      <c r="G47" s="85">
        <v>1</v>
      </c>
      <c r="H47" s="15" t="s">
        <v>745</v>
      </c>
      <c r="I47" s="15" t="s">
        <v>26</v>
      </c>
      <c r="J47" s="62">
        <v>151</v>
      </c>
      <c r="K47" s="62" t="s">
        <v>57</v>
      </c>
      <c r="L47" s="7" t="s">
        <v>58</v>
      </c>
      <c r="M47" s="7" t="s">
        <v>59</v>
      </c>
      <c r="N47" s="7" t="s">
        <v>719</v>
      </c>
      <c r="O47" s="63" t="s">
        <v>379</v>
      </c>
      <c r="P47" s="15" t="s">
        <v>380</v>
      </c>
      <c r="Q47" s="63" t="s">
        <v>381</v>
      </c>
      <c r="R47" s="15" t="s">
        <v>382</v>
      </c>
      <c r="S47" s="63" t="s">
        <v>383</v>
      </c>
      <c r="T47" s="7" t="s">
        <v>60</v>
      </c>
      <c r="U47" s="63" t="s">
        <v>61</v>
      </c>
      <c r="V47" s="100" t="s">
        <v>583</v>
      </c>
      <c r="W47" s="7" t="s">
        <v>17</v>
      </c>
      <c r="X47" s="7" t="s">
        <v>9</v>
      </c>
      <c r="Y47" s="15" t="s">
        <v>17</v>
      </c>
      <c r="Z47" s="21" t="s">
        <v>9</v>
      </c>
      <c r="AA47" s="15"/>
    </row>
    <row r="48" spans="1:28" x14ac:dyDescent="0.2">
      <c r="A48" s="85">
        <f t="shared" si="1"/>
        <v>43</v>
      </c>
      <c r="B48" s="85">
        <v>211</v>
      </c>
      <c r="C48" s="85">
        <v>908</v>
      </c>
      <c r="D48" s="92">
        <v>65651349</v>
      </c>
      <c r="E48" s="92">
        <f>VLOOKUP(D48,'Producten MN JM'!A:A,1,0)</f>
        <v>65651349</v>
      </c>
      <c r="F48" s="85">
        <v>142981</v>
      </c>
      <c r="G48" s="85">
        <v>3</v>
      </c>
      <c r="H48" s="15" t="s">
        <v>558</v>
      </c>
      <c r="I48" s="15" t="s">
        <v>157</v>
      </c>
      <c r="J48" s="62">
        <v>402</v>
      </c>
      <c r="K48" s="62" t="s">
        <v>158</v>
      </c>
      <c r="L48" s="7" t="s">
        <v>33</v>
      </c>
      <c r="M48" s="7" t="s">
        <v>159</v>
      </c>
      <c r="N48" s="7"/>
      <c r="O48" s="7"/>
      <c r="P48" s="7" t="s">
        <v>160</v>
      </c>
      <c r="Q48" s="63" t="s">
        <v>161</v>
      </c>
      <c r="R48" s="7"/>
      <c r="S48" s="7"/>
      <c r="T48" s="7"/>
      <c r="U48" s="7"/>
      <c r="V48" s="99" t="s">
        <v>601</v>
      </c>
      <c r="W48" s="7" t="s">
        <v>17</v>
      </c>
      <c r="X48" s="7" t="s">
        <v>9</v>
      </c>
      <c r="Y48" s="15" t="s">
        <v>17</v>
      </c>
      <c r="Z48" s="21" t="s">
        <v>9</v>
      </c>
      <c r="AA48" s="15"/>
    </row>
    <row r="49" spans="1:27" ht="25.5" x14ac:dyDescent="0.2">
      <c r="A49" s="85">
        <f t="shared" si="1"/>
        <v>44</v>
      </c>
      <c r="B49" s="85">
        <v>50</v>
      </c>
      <c r="C49" s="138">
        <v>752</v>
      </c>
      <c r="D49" s="92">
        <v>98099028</v>
      </c>
      <c r="E49" s="92">
        <f>VLOOKUP(D49,'Producten MN JM'!A:A,1,0)</f>
        <v>98099028</v>
      </c>
      <c r="F49" s="85"/>
      <c r="G49" s="85">
        <v>1</v>
      </c>
      <c r="H49" s="15" t="s">
        <v>567</v>
      </c>
      <c r="I49" s="15" t="s">
        <v>26</v>
      </c>
      <c r="J49" s="62">
        <v>1255</v>
      </c>
      <c r="K49" s="62" t="s">
        <v>78</v>
      </c>
      <c r="L49" s="7" t="s">
        <v>35</v>
      </c>
      <c r="M49" s="7" t="s">
        <v>79</v>
      </c>
      <c r="N49" s="15" t="s">
        <v>483</v>
      </c>
      <c r="O49" s="63" t="s">
        <v>301</v>
      </c>
      <c r="P49" s="15" t="s">
        <v>483</v>
      </c>
      <c r="Q49" s="63" t="s">
        <v>249</v>
      </c>
      <c r="R49" s="15" t="s">
        <v>484</v>
      </c>
      <c r="S49" s="63" t="s">
        <v>485</v>
      </c>
      <c r="T49" s="15" t="s">
        <v>486</v>
      </c>
      <c r="U49" s="63" t="s">
        <v>487</v>
      </c>
      <c r="V49" s="98" t="s">
        <v>581</v>
      </c>
      <c r="W49" s="7" t="s">
        <v>17</v>
      </c>
      <c r="X49" s="7" t="s">
        <v>9</v>
      </c>
      <c r="Y49" s="15" t="s">
        <v>17</v>
      </c>
      <c r="Z49" s="23" t="s">
        <v>9</v>
      </c>
      <c r="AA49" s="63" t="s">
        <v>80</v>
      </c>
    </row>
    <row r="50" spans="1:27" ht="25.5" x14ac:dyDescent="0.2">
      <c r="A50" s="85">
        <f t="shared" si="1"/>
        <v>45</v>
      </c>
      <c r="B50" s="85">
        <v>164</v>
      </c>
      <c r="C50" s="138">
        <v>860</v>
      </c>
      <c r="D50" s="92">
        <v>98099103</v>
      </c>
      <c r="E50" s="92">
        <f>VLOOKUP(D50,'Producten MN JM'!A:A,1,0)</f>
        <v>98099103</v>
      </c>
      <c r="F50" s="85"/>
      <c r="G50" s="85">
        <v>1</v>
      </c>
      <c r="H50" s="26" t="s">
        <v>559</v>
      </c>
      <c r="I50" s="15" t="s">
        <v>10</v>
      </c>
      <c r="J50" s="62">
        <v>564</v>
      </c>
      <c r="K50" s="62" t="s">
        <v>162</v>
      </c>
      <c r="L50" s="7" t="s">
        <v>7</v>
      </c>
      <c r="M50" s="7" t="s">
        <v>163</v>
      </c>
      <c r="N50" s="15" t="s">
        <v>516</v>
      </c>
      <c r="O50" s="63" t="s">
        <v>165</v>
      </c>
      <c r="P50" s="15" t="s">
        <v>517</v>
      </c>
      <c r="Q50" s="63" t="s">
        <v>164</v>
      </c>
      <c r="R50" s="15" t="s">
        <v>518</v>
      </c>
      <c r="S50" s="63" t="s">
        <v>519</v>
      </c>
      <c r="T50" s="15"/>
      <c r="U50" s="63" t="s">
        <v>165</v>
      </c>
      <c r="V50" s="99" t="s">
        <v>602</v>
      </c>
      <c r="W50" s="7" t="s">
        <v>17</v>
      </c>
      <c r="X50" s="7" t="s">
        <v>9</v>
      </c>
      <c r="Y50" s="15" t="s">
        <v>17</v>
      </c>
      <c r="Z50" s="21" t="s">
        <v>9</v>
      </c>
      <c r="AA50" s="15" t="s">
        <v>166</v>
      </c>
    </row>
    <row r="51" spans="1:27" ht="25.5" x14ac:dyDescent="0.2">
      <c r="A51" s="85">
        <f t="shared" si="1"/>
        <v>46</v>
      </c>
      <c r="B51" s="85">
        <v>272</v>
      </c>
      <c r="C51" s="138">
        <v>970</v>
      </c>
      <c r="D51" s="92">
        <v>73731529</v>
      </c>
      <c r="E51" s="92">
        <f>VLOOKUP(D51,'Producten MN JM'!A:A,1,0)</f>
        <v>73731529</v>
      </c>
      <c r="F51" s="85">
        <v>138392</v>
      </c>
      <c r="G51" s="85">
        <v>3</v>
      </c>
      <c r="H51" s="26" t="s">
        <v>793</v>
      </c>
      <c r="I51" s="15" t="s">
        <v>10</v>
      </c>
      <c r="J51" s="62">
        <v>10248</v>
      </c>
      <c r="K51" s="62" t="s">
        <v>794</v>
      </c>
      <c r="L51" s="7" t="s">
        <v>66</v>
      </c>
      <c r="M51" s="7" t="s">
        <v>795</v>
      </c>
      <c r="N51" s="15" t="s">
        <v>798</v>
      </c>
      <c r="O51" s="6" t="s">
        <v>799</v>
      </c>
      <c r="P51" s="15" t="s">
        <v>796</v>
      </c>
      <c r="Q51" s="6" t="s">
        <v>797</v>
      </c>
      <c r="R51" s="15" t="s">
        <v>800</v>
      </c>
      <c r="S51" s="6" t="s">
        <v>797</v>
      </c>
      <c r="T51" s="15" t="s">
        <v>801</v>
      </c>
      <c r="U51" s="6" t="s">
        <v>797</v>
      </c>
      <c r="V51" s="175" t="s">
        <v>802</v>
      </c>
      <c r="W51" s="7" t="s">
        <v>17</v>
      </c>
      <c r="X51" s="7" t="s">
        <v>9</v>
      </c>
      <c r="Y51" s="15" t="s">
        <v>17</v>
      </c>
      <c r="Z51" s="21" t="s">
        <v>9</v>
      </c>
      <c r="AA51" s="15"/>
    </row>
    <row r="52" spans="1:27" ht="25.5" x14ac:dyDescent="0.2">
      <c r="A52" s="85">
        <f t="shared" si="1"/>
        <v>47</v>
      </c>
      <c r="B52" s="85">
        <v>10</v>
      </c>
      <c r="C52" s="138">
        <v>561</v>
      </c>
      <c r="D52" s="4" t="s">
        <v>773</v>
      </c>
      <c r="E52" s="92" t="str">
        <f>VLOOKUP(D52,'Producten MN JM'!A:A,1,0)</f>
        <v xml:space="preserve"> 47472083
 </v>
      </c>
      <c r="F52" s="85"/>
      <c r="G52" s="85">
        <v>1</v>
      </c>
      <c r="H52" s="15" t="s">
        <v>708</v>
      </c>
      <c r="I52" s="15" t="s">
        <v>10</v>
      </c>
      <c r="J52" s="62">
        <v>10</v>
      </c>
      <c r="K52" s="62" t="s">
        <v>97</v>
      </c>
      <c r="L52" s="7" t="s">
        <v>98</v>
      </c>
      <c r="M52" s="7" t="s">
        <v>99</v>
      </c>
      <c r="N52" s="7"/>
      <c r="O52" s="7"/>
      <c r="P52" s="7" t="s">
        <v>100</v>
      </c>
      <c r="Q52" s="6" t="s">
        <v>101</v>
      </c>
      <c r="R52" s="7"/>
      <c r="S52" s="7"/>
      <c r="T52" s="15"/>
      <c r="U52" s="63" t="s">
        <v>102</v>
      </c>
      <c r="V52" s="98" t="s">
        <v>623</v>
      </c>
      <c r="W52" s="7" t="s">
        <v>17</v>
      </c>
      <c r="X52" s="7" t="s">
        <v>9</v>
      </c>
      <c r="Y52" s="15" t="s">
        <v>17</v>
      </c>
      <c r="Z52" s="21" t="s">
        <v>9</v>
      </c>
      <c r="AA52" s="15"/>
    </row>
    <row r="53" spans="1:27" ht="25.5" x14ac:dyDescent="0.2">
      <c r="A53" s="85">
        <f t="shared" si="1"/>
        <v>48</v>
      </c>
      <c r="B53" s="85">
        <v>156</v>
      </c>
      <c r="C53" s="138">
        <v>735</v>
      </c>
      <c r="D53" s="92">
        <v>66662402</v>
      </c>
      <c r="E53" s="92">
        <f>VLOOKUP(D53,'Producten MN JM'!A:A,1,0)</f>
        <v>66662402</v>
      </c>
      <c r="F53" s="85">
        <v>145617</v>
      </c>
      <c r="G53" s="85">
        <v>3</v>
      </c>
      <c r="H53" s="15" t="s">
        <v>229</v>
      </c>
      <c r="I53" s="15" t="s">
        <v>26</v>
      </c>
      <c r="J53" s="62">
        <v>3012</v>
      </c>
      <c r="K53" s="62" t="s">
        <v>181</v>
      </c>
      <c r="L53" s="7" t="s">
        <v>105</v>
      </c>
      <c r="M53" s="7" t="s">
        <v>182</v>
      </c>
      <c r="N53" s="15" t="s">
        <v>424</v>
      </c>
      <c r="O53" s="70" t="s">
        <v>425</v>
      </c>
      <c r="P53" s="15" t="s">
        <v>426</v>
      </c>
      <c r="Q53" s="70" t="s">
        <v>183</v>
      </c>
      <c r="R53" s="15" t="s">
        <v>427</v>
      </c>
      <c r="S53" s="70" t="s">
        <v>428</v>
      </c>
      <c r="T53" s="15"/>
      <c r="U53" s="63" t="s">
        <v>184</v>
      </c>
      <c r="V53" s="99" t="s">
        <v>610</v>
      </c>
      <c r="W53" s="7" t="s">
        <v>17</v>
      </c>
      <c r="X53" s="7" t="s">
        <v>9</v>
      </c>
      <c r="Y53" s="15" t="s">
        <v>17</v>
      </c>
      <c r="Z53" s="21" t="s">
        <v>9</v>
      </c>
      <c r="AA53" s="15" t="s">
        <v>185</v>
      </c>
    </row>
    <row r="54" spans="1:27" x14ac:dyDescent="0.2">
      <c r="A54" s="85">
        <f t="shared" si="1"/>
        <v>49</v>
      </c>
      <c r="B54" s="85">
        <v>313</v>
      </c>
      <c r="C54" s="85">
        <v>1005</v>
      </c>
      <c r="D54" s="92">
        <v>98100422</v>
      </c>
      <c r="E54" s="92">
        <f>VLOOKUP(D54,'Producten MN JM'!A:A,1,0)</f>
        <v>98100422</v>
      </c>
      <c r="F54" s="85"/>
      <c r="G54" s="85">
        <v>1</v>
      </c>
      <c r="H54" s="24" t="s">
        <v>560</v>
      </c>
      <c r="I54" s="15" t="s">
        <v>532</v>
      </c>
      <c r="J54" s="62">
        <v>1350</v>
      </c>
      <c r="K54" s="62" t="s">
        <v>533</v>
      </c>
      <c r="L54" s="7" t="s">
        <v>19</v>
      </c>
      <c r="M54" s="7" t="s">
        <v>538</v>
      </c>
      <c r="N54" s="7" t="s">
        <v>534</v>
      </c>
      <c r="O54" s="11" t="s">
        <v>535</v>
      </c>
      <c r="P54" s="7" t="s">
        <v>534</v>
      </c>
      <c r="Q54" s="11" t="s">
        <v>535</v>
      </c>
      <c r="R54" s="7" t="s">
        <v>536</v>
      </c>
      <c r="S54" s="11" t="s">
        <v>537</v>
      </c>
      <c r="T54" s="15"/>
      <c r="U54" s="6" t="s">
        <v>539</v>
      </c>
      <c r="V54" s="101" t="s">
        <v>604</v>
      </c>
      <c r="W54" s="7" t="s">
        <v>17</v>
      </c>
      <c r="X54" s="7" t="s">
        <v>9</v>
      </c>
      <c r="Y54" s="15" t="s">
        <v>17</v>
      </c>
      <c r="Z54" s="21" t="s">
        <v>9</v>
      </c>
      <c r="AA54" s="15"/>
    </row>
    <row r="55" spans="1:27" x14ac:dyDescent="0.2">
      <c r="A55" s="85">
        <f t="shared" si="1"/>
        <v>50</v>
      </c>
      <c r="B55" s="85">
        <v>200</v>
      </c>
      <c r="C55" s="138">
        <v>897</v>
      </c>
      <c r="D55" s="231">
        <v>66660808</v>
      </c>
      <c r="E55" s="92">
        <f>VLOOKUP(D55,'Producten MN JM'!A:A,1,0)</f>
        <v>66660808</v>
      </c>
      <c r="F55" s="85"/>
      <c r="G55" s="85">
        <v>1</v>
      </c>
      <c r="H55" s="15" t="s">
        <v>561</v>
      </c>
      <c r="I55" s="15" t="s">
        <v>10</v>
      </c>
      <c r="J55" s="62">
        <v>479</v>
      </c>
      <c r="K55" s="62" t="s">
        <v>262</v>
      </c>
      <c r="L55" s="7" t="s">
        <v>263</v>
      </c>
      <c r="M55" s="7" t="s">
        <v>264</v>
      </c>
      <c r="N55" s="15" t="s">
        <v>337</v>
      </c>
      <c r="O55" s="63" t="s">
        <v>338</v>
      </c>
      <c r="P55" s="15" t="s">
        <v>265</v>
      </c>
      <c r="Q55" s="63" t="s">
        <v>288</v>
      </c>
      <c r="R55" s="15" t="s">
        <v>339</v>
      </c>
      <c r="S55" s="63" t="s">
        <v>325</v>
      </c>
      <c r="T55" s="63"/>
      <c r="U55" s="63"/>
      <c r="V55" s="101" t="s">
        <v>603</v>
      </c>
      <c r="W55" s="7" t="s">
        <v>17</v>
      </c>
      <c r="X55" s="7" t="s">
        <v>9</v>
      </c>
      <c r="Y55" s="15" t="s">
        <v>17</v>
      </c>
      <c r="Z55" s="21" t="s">
        <v>9</v>
      </c>
      <c r="AA55" s="15"/>
    </row>
    <row r="56" spans="1:27" x14ac:dyDescent="0.2">
      <c r="A56" s="85">
        <f t="shared" si="1"/>
        <v>51</v>
      </c>
      <c r="B56" s="85" t="s">
        <v>822</v>
      </c>
      <c r="C56" s="138" t="s">
        <v>822</v>
      </c>
      <c r="D56" s="231">
        <v>73730963</v>
      </c>
      <c r="E56" s="92">
        <v>73730963</v>
      </c>
      <c r="F56" s="85">
        <v>143330</v>
      </c>
      <c r="G56" s="85">
        <v>1</v>
      </c>
      <c r="H56" s="15" t="s">
        <v>812</v>
      </c>
      <c r="I56" s="15" t="s">
        <v>813</v>
      </c>
      <c r="J56" s="62">
        <v>12</v>
      </c>
      <c r="K56" s="62" t="s">
        <v>814</v>
      </c>
      <c r="L56" s="7" t="s">
        <v>815</v>
      </c>
      <c r="M56" s="7" t="s">
        <v>816</v>
      </c>
      <c r="N56" s="15" t="s">
        <v>817</v>
      </c>
      <c r="O56" s="63" t="s">
        <v>818</v>
      </c>
      <c r="P56" s="15"/>
      <c r="Q56" s="63"/>
      <c r="R56" s="15"/>
      <c r="S56" s="63"/>
      <c r="T56" s="63"/>
      <c r="U56" s="63" t="s">
        <v>819</v>
      </c>
      <c r="V56" s="101" t="s">
        <v>820</v>
      </c>
      <c r="W56" s="7" t="s">
        <v>17</v>
      </c>
      <c r="X56" s="7" t="s">
        <v>9</v>
      </c>
      <c r="Y56" s="15" t="s">
        <v>17</v>
      </c>
      <c r="Z56" s="21" t="s">
        <v>9</v>
      </c>
      <c r="AA56" s="15"/>
    </row>
    <row r="57" spans="1:27" ht="76.5" x14ac:dyDescent="0.2">
      <c r="A57" s="85">
        <f t="shared" si="1"/>
        <v>52</v>
      </c>
      <c r="B57" s="85">
        <v>95</v>
      </c>
      <c r="C57" s="138">
        <v>530</v>
      </c>
      <c r="D57" s="92">
        <v>73730906</v>
      </c>
      <c r="E57" s="92">
        <f>VLOOKUP(D57,'Producten MN JM'!A:A,1,0)</f>
        <v>73730906</v>
      </c>
      <c r="F57" s="85">
        <v>116607</v>
      </c>
      <c r="G57" s="85">
        <v>3</v>
      </c>
      <c r="H57" s="15" t="s">
        <v>768</v>
      </c>
      <c r="I57" s="15" t="s">
        <v>10</v>
      </c>
      <c r="J57" s="62">
        <v>462</v>
      </c>
      <c r="K57" s="62" t="s">
        <v>199</v>
      </c>
      <c r="L57" s="7" t="s">
        <v>51</v>
      </c>
      <c r="M57" s="7" t="s">
        <v>200</v>
      </c>
      <c r="N57" s="15" t="s">
        <v>347</v>
      </c>
      <c r="O57" s="63" t="s">
        <v>348</v>
      </c>
      <c r="P57" s="15" t="s">
        <v>349</v>
      </c>
      <c r="Q57" s="63" t="s">
        <v>350</v>
      </c>
      <c r="R57" s="15" t="s">
        <v>351</v>
      </c>
      <c r="S57" s="63" t="s">
        <v>352</v>
      </c>
      <c r="T57" s="15" t="s">
        <v>353</v>
      </c>
      <c r="U57" s="63" t="s">
        <v>324</v>
      </c>
      <c r="V57" s="152" t="s">
        <v>731</v>
      </c>
      <c r="W57" s="7" t="s">
        <v>17</v>
      </c>
      <c r="X57" s="7" t="s">
        <v>9</v>
      </c>
      <c r="Y57" s="15" t="s">
        <v>17</v>
      </c>
      <c r="Z57" s="21" t="s">
        <v>9</v>
      </c>
      <c r="AA57" s="15" t="s">
        <v>201</v>
      </c>
    </row>
    <row r="58" spans="1:27" ht="25.5" x14ac:dyDescent="0.2">
      <c r="A58" s="85">
        <f t="shared" si="1"/>
        <v>53</v>
      </c>
      <c r="B58" s="85">
        <v>212</v>
      </c>
      <c r="C58" s="85">
        <v>909</v>
      </c>
      <c r="D58" s="92">
        <v>98100003</v>
      </c>
      <c r="E58" s="92">
        <f>VLOOKUP(D58,'Producten MN JM'!A:A,1,0)</f>
        <v>98100003</v>
      </c>
      <c r="F58" s="85"/>
      <c r="G58" s="85">
        <v>1</v>
      </c>
      <c r="H58" s="15" t="s">
        <v>562</v>
      </c>
      <c r="I58" s="15" t="s">
        <v>251</v>
      </c>
      <c r="J58" s="62" t="s">
        <v>250</v>
      </c>
      <c r="K58" s="62" t="s">
        <v>252</v>
      </c>
      <c r="L58" s="7" t="s">
        <v>253</v>
      </c>
      <c r="M58" s="7" t="s">
        <v>254</v>
      </c>
      <c r="N58" s="74" t="s">
        <v>496</v>
      </c>
      <c r="O58" s="70" t="s">
        <v>256</v>
      </c>
      <c r="P58" s="74" t="s">
        <v>658</v>
      </c>
      <c r="Q58" s="76" t="s">
        <v>526</v>
      </c>
      <c r="R58" s="74" t="s">
        <v>659</v>
      </c>
      <c r="S58" s="70" t="s">
        <v>497</v>
      </c>
      <c r="T58" s="7"/>
      <c r="U58" s="7"/>
      <c r="V58" s="101" t="s">
        <v>606</v>
      </c>
      <c r="W58" s="72" t="s">
        <v>17</v>
      </c>
      <c r="X58" s="72" t="s">
        <v>9</v>
      </c>
      <c r="Y58" s="15" t="s">
        <v>17</v>
      </c>
      <c r="Z58" s="21" t="s">
        <v>9</v>
      </c>
      <c r="AA58" s="15" t="s">
        <v>255</v>
      </c>
    </row>
    <row r="59" spans="1:27" s="144" customFormat="1" ht="25.5" x14ac:dyDescent="0.2">
      <c r="A59" s="85">
        <f t="shared" si="1"/>
        <v>54</v>
      </c>
      <c r="B59" s="85">
        <v>97</v>
      </c>
      <c r="C59" s="138">
        <v>793</v>
      </c>
      <c r="D59" s="92">
        <v>75750555</v>
      </c>
      <c r="E59" s="92">
        <f>VLOOKUP(D59,'Producten MN JM'!A:A,1,0)</f>
        <v>75750555</v>
      </c>
      <c r="F59" s="85"/>
      <c r="G59" s="85">
        <v>1</v>
      </c>
      <c r="H59" s="26" t="s">
        <v>569</v>
      </c>
      <c r="I59" s="15" t="s">
        <v>26</v>
      </c>
      <c r="J59" s="62">
        <v>1235</v>
      </c>
      <c r="K59" s="62" t="s">
        <v>168</v>
      </c>
      <c r="L59" s="7" t="s">
        <v>33</v>
      </c>
      <c r="M59" s="7" t="s">
        <v>169</v>
      </c>
      <c r="N59" s="7"/>
      <c r="O59" s="7"/>
      <c r="P59" s="7" t="s">
        <v>781</v>
      </c>
      <c r="Q59" s="58" t="s">
        <v>782</v>
      </c>
      <c r="R59" s="7"/>
      <c r="S59" s="41" t="s">
        <v>783</v>
      </c>
      <c r="T59" s="15"/>
      <c r="U59" s="63" t="s">
        <v>170</v>
      </c>
      <c r="V59" s="98" t="s">
        <v>607</v>
      </c>
      <c r="W59" s="7" t="s">
        <v>17</v>
      </c>
      <c r="X59" s="7" t="s">
        <v>9</v>
      </c>
      <c r="Y59" s="15" t="s">
        <v>17</v>
      </c>
      <c r="Z59" s="21" t="s">
        <v>9</v>
      </c>
      <c r="AA59" s="15" t="s">
        <v>171</v>
      </c>
    </row>
    <row r="60" spans="1:27" ht="25.5" x14ac:dyDescent="0.2">
      <c r="A60" s="85">
        <f t="shared" si="1"/>
        <v>55</v>
      </c>
      <c r="B60" s="85">
        <v>54</v>
      </c>
      <c r="C60" s="138">
        <v>756</v>
      </c>
      <c r="D60" s="92">
        <v>41410914</v>
      </c>
      <c r="E60" s="92">
        <f>VLOOKUP(D60,'Producten MN JM'!A:A,1,0)</f>
        <v>41410914</v>
      </c>
      <c r="F60" s="85"/>
      <c r="G60" s="85">
        <v>1</v>
      </c>
      <c r="H60" s="26" t="s">
        <v>563</v>
      </c>
      <c r="I60" s="15" t="s">
        <v>10</v>
      </c>
      <c r="J60" s="62">
        <v>185</v>
      </c>
      <c r="K60" s="62" t="s">
        <v>172</v>
      </c>
      <c r="L60" s="7" t="s">
        <v>51</v>
      </c>
      <c r="M60" s="7" t="s">
        <v>173</v>
      </c>
      <c r="N60" s="15" t="s">
        <v>500</v>
      </c>
      <c r="O60" s="63" t="s">
        <v>501</v>
      </c>
      <c r="P60" s="15" t="s">
        <v>502</v>
      </c>
      <c r="Q60" s="63" t="s">
        <v>503</v>
      </c>
      <c r="R60" s="15" t="s">
        <v>504</v>
      </c>
      <c r="S60" s="63" t="s">
        <v>505</v>
      </c>
      <c r="T60" s="15" t="s">
        <v>340</v>
      </c>
      <c r="U60" s="6" t="s">
        <v>530</v>
      </c>
      <c r="V60" s="98" t="s">
        <v>608</v>
      </c>
      <c r="W60" s="7" t="s">
        <v>17</v>
      </c>
      <c r="X60" s="7" t="s">
        <v>9</v>
      </c>
      <c r="Y60" s="15" t="s">
        <v>17</v>
      </c>
      <c r="Z60" s="23" t="s">
        <v>9</v>
      </c>
      <c r="AA60" s="15"/>
    </row>
    <row r="61" spans="1:27" ht="25.5" x14ac:dyDescent="0.2">
      <c r="A61" s="85">
        <f t="shared" si="1"/>
        <v>56</v>
      </c>
      <c r="B61" s="85">
        <v>159</v>
      </c>
      <c r="C61" s="85">
        <v>851</v>
      </c>
      <c r="D61" s="92">
        <v>75751817</v>
      </c>
      <c r="E61" s="92" t="s">
        <v>839</v>
      </c>
      <c r="F61" s="85"/>
      <c r="G61" s="85">
        <v>1</v>
      </c>
      <c r="H61" s="15" t="s">
        <v>571</v>
      </c>
      <c r="I61" s="15" t="s">
        <v>10</v>
      </c>
      <c r="J61" s="62">
        <v>257</v>
      </c>
      <c r="K61" s="62" t="s">
        <v>204</v>
      </c>
      <c r="L61" s="7" t="s">
        <v>167</v>
      </c>
      <c r="M61" s="7" t="s">
        <v>211</v>
      </c>
      <c r="N61" s="15" t="s">
        <v>479</v>
      </c>
      <c r="O61" s="70" t="s">
        <v>480</v>
      </c>
      <c r="P61" s="15" t="s">
        <v>481</v>
      </c>
      <c r="Q61" s="70" t="s">
        <v>482</v>
      </c>
      <c r="R61" s="15" t="s">
        <v>481</v>
      </c>
      <c r="S61" s="70" t="s">
        <v>482</v>
      </c>
      <c r="T61" s="7"/>
      <c r="U61" s="73" t="s">
        <v>212</v>
      </c>
      <c r="V61" s="98" t="s">
        <v>616</v>
      </c>
      <c r="W61" s="66" t="s">
        <v>17</v>
      </c>
      <c r="X61" s="7" t="s">
        <v>9</v>
      </c>
      <c r="Y61" s="15" t="s">
        <v>17</v>
      </c>
      <c r="Z61" s="21" t="s">
        <v>9</v>
      </c>
      <c r="AA61" s="15"/>
    </row>
    <row r="62" spans="1:27" ht="38.25" x14ac:dyDescent="0.2">
      <c r="A62" s="85">
        <f t="shared" si="1"/>
        <v>57</v>
      </c>
      <c r="B62" s="85">
        <v>7</v>
      </c>
      <c r="C62" s="138">
        <v>558</v>
      </c>
      <c r="D62" s="180">
        <v>41410903</v>
      </c>
      <c r="E62" s="92">
        <f>VLOOKUP(D62,'Producten MN JM'!A:A,1,0)</f>
        <v>41410903</v>
      </c>
      <c r="F62" s="85"/>
      <c r="G62" s="85">
        <v>1</v>
      </c>
      <c r="H62" s="15" t="s">
        <v>568</v>
      </c>
      <c r="I62" s="15" t="s">
        <v>10</v>
      </c>
      <c r="J62" s="62">
        <v>1175</v>
      </c>
      <c r="K62" s="62" t="s">
        <v>213</v>
      </c>
      <c r="L62" s="7" t="s">
        <v>33</v>
      </c>
      <c r="M62" s="186" t="s">
        <v>214</v>
      </c>
      <c r="N62" s="15" t="s">
        <v>406</v>
      </c>
      <c r="O62" s="189" t="s">
        <v>407</v>
      </c>
      <c r="P62" s="15" t="s">
        <v>408</v>
      </c>
      <c r="Q62" s="189" t="s">
        <v>409</v>
      </c>
      <c r="R62" s="15" t="s">
        <v>410</v>
      </c>
      <c r="S62" s="189" t="s">
        <v>411</v>
      </c>
      <c r="T62" s="15" t="s">
        <v>412</v>
      </c>
      <c r="U62" s="15" t="s">
        <v>300</v>
      </c>
      <c r="V62" s="193" t="s">
        <v>617</v>
      </c>
      <c r="W62" s="7" t="s">
        <v>17</v>
      </c>
      <c r="X62" s="7" t="s">
        <v>9</v>
      </c>
      <c r="Y62" s="15" t="s">
        <v>17</v>
      </c>
      <c r="Z62" s="21" t="s">
        <v>9</v>
      </c>
      <c r="AA62" s="15"/>
    </row>
    <row r="63" spans="1:27" x14ac:dyDescent="0.2">
      <c r="A63" s="85">
        <f t="shared" si="1"/>
        <v>58</v>
      </c>
      <c r="B63" s="85">
        <v>191</v>
      </c>
      <c r="C63" s="138">
        <v>885</v>
      </c>
      <c r="D63" s="92">
        <v>75751981</v>
      </c>
      <c r="E63" s="92">
        <f>VLOOKUP(D63,'Producten MN JM'!A:A,1,0)</f>
        <v>75751981</v>
      </c>
      <c r="F63" s="85"/>
      <c r="G63" s="85">
        <v>1</v>
      </c>
      <c r="H63" s="15" t="s">
        <v>186</v>
      </c>
      <c r="I63" s="15" t="s">
        <v>187</v>
      </c>
      <c r="J63" s="62">
        <v>3</v>
      </c>
      <c r="K63" s="62" t="s">
        <v>188</v>
      </c>
      <c r="L63" s="7" t="s">
        <v>19</v>
      </c>
      <c r="M63" s="7" t="s">
        <v>189</v>
      </c>
      <c r="N63" s="7"/>
      <c r="O63" s="7"/>
      <c r="P63" s="7" t="s">
        <v>190</v>
      </c>
      <c r="Q63" s="63" t="s">
        <v>191</v>
      </c>
      <c r="R63" s="7"/>
      <c r="S63" s="7"/>
      <c r="T63" s="7"/>
      <c r="U63" s="7"/>
      <c r="V63" s="99" t="s">
        <v>611</v>
      </c>
      <c r="W63" s="7" t="s">
        <v>17</v>
      </c>
      <c r="X63" s="7" t="s">
        <v>9</v>
      </c>
      <c r="Y63" s="15" t="s">
        <v>17</v>
      </c>
      <c r="Z63" s="21" t="s">
        <v>9</v>
      </c>
      <c r="AA63" s="15" t="s">
        <v>192</v>
      </c>
    </row>
    <row r="64" spans="1:27" ht="38.25" x14ac:dyDescent="0.2">
      <c r="A64" s="85">
        <f t="shared" si="1"/>
        <v>59</v>
      </c>
      <c r="B64" s="85">
        <v>11</v>
      </c>
      <c r="C64" s="85">
        <v>562</v>
      </c>
      <c r="D64" s="92" t="s">
        <v>852</v>
      </c>
      <c r="E64" s="92"/>
      <c r="F64" s="85"/>
      <c r="G64" s="85">
        <v>1</v>
      </c>
      <c r="H64" s="26" t="s">
        <v>679</v>
      </c>
      <c r="I64" s="15" t="s">
        <v>193</v>
      </c>
      <c r="J64" s="62">
        <v>199</v>
      </c>
      <c r="K64" s="62" t="s">
        <v>194</v>
      </c>
      <c r="L64" s="7" t="s">
        <v>195</v>
      </c>
      <c r="M64" s="7" t="s">
        <v>196</v>
      </c>
      <c r="N64" s="15" t="s">
        <v>450</v>
      </c>
      <c r="O64" s="63" t="s">
        <v>197</v>
      </c>
      <c r="P64" s="15" t="s">
        <v>450</v>
      </c>
      <c r="Q64" s="63" t="s">
        <v>197</v>
      </c>
      <c r="R64" s="15" t="s">
        <v>451</v>
      </c>
      <c r="S64" s="63" t="s">
        <v>452</v>
      </c>
      <c r="T64" s="15" t="s">
        <v>453</v>
      </c>
      <c r="U64" s="63" t="s">
        <v>454</v>
      </c>
      <c r="V64" s="98" t="s">
        <v>612</v>
      </c>
      <c r="W64" s="66" t="s">
        <v>17</v>
      </c>
      <c r="X64" s="145"/>
      <c r="Y64" s="15" t="s">
        <v>17</v>
      </c>
      <c r="Z64" s="21" t="s">
        <v>9</v>
      </c>
      <c r="AA64" s="15" t="s">
        <v>198</v>
      </c>
    </row>
    <row r="65" spans="1:27" x14ac:dyDescent="0.2">
      <c r="A65" s="85">
        <f t="shared" si="1"/>
        <v>60</v>
      </c>
      <c r="B65" s="85"/>
      <c r="C65" s="138"/>
      <c r="D65" s="92"/>
      <c r="E65" s="92"/>
      <c r="F65" s="85"/>
      <c r="G65" s="85"/>
      <c r="H65" s="15"/>
      <c r="I65" s="15"/>
      <c r="J65" s="62"/>
      <c r="K65" s="62"/>
      <c r="L65" s="7"/>
      <c r="M65" s="7"/>
      <c r="N65" s="7"/>
      <c r="O65" s="7"/>
      <c r="P65" s="7"/>
      <c r="Q65" s="63"/>
      <c r="R65" s="7"/>
      <c r="S65" s="7"/>
      <c r="T65" s="7"/>
      <c r="U65" s="7"/>
      <c r="V65" s="99"/>
      <c r="W65" s="7"/>
      <c r="X65" s="7"/>
      <c r="Y65" s="15"/>
      <c r="Z65" s="21"/>
      <c r="AA65" s="15"/>
    </row>
    <row r="66" spans="1:27" ht="15" x14ac:dyDescent="0.25">
      <c r="A66" s="85">
        <f t="shared" si="1"/>
        <v>61</v>
      </c>
      <c r="B66" s="85">
        <v>341</v>
      </c>
      <c r="C66" s="85">
        <v>1037</v>
      </c>
      <c r="D66" s="181">
        <v>75751816</v>
      </c>
      <c r="E66" s="92">
        <f>VLOOKUP(D66,'Producten MN JM'!A:A,1,0)</f>
        <v>75751816</v>
      </c>
      <c r="F66" s="85">
        <v>135101</v>
      </c>
      <c r="G66" s="85">
        <v>1</v>
      </c>
      <c r="H66" s="26" t="s">
        <v>740</v>
      </c>
      <c r="I66" s="174" t="s">
        <v>26</v>
      </c>
      <c r="J66" s="174">
        <v>9737</v>
      </c>
      <c r="K66" s="174" t="s">
        <v>54</v>
      </c>
      <c r="L66" s="174" t="s">
        <v>19</v>
      </c>
      <c r="M66" s="187" t="s">
        <v>744</v>
      </c>
      <c r="N66" s="15" t="s">
        <v>742</v>
      </c>
      <c r="O66" s="190" t="s">
        <v>743</v>
      </c>
      <c r="P66" s="15" t="s">
        <v>742</v>
      </c>
      <c r="Q66" s="190" t="s">
        <v>743</v>
      </c>
      <c r="R66" s="15" t="s">
        <v>742</v>
      </c>
      <c r="S66" s="190" t="s">
        <v>743</v>
      </c>
      <c r="T66" s="15"/>
      <c r="U66" s="63"/>
      <c r="V66" s="57" t="s">
        <v>741</v>
      </c>
      <c r="W66" s="66" t="s">
        <v>17</v>
      </c>
      <c r="X66" s="53" t="s">
        <v>9</v>
      </c>
      <c r="Y66" s="15" t="s">
        <v>17</v>
      </c>
      <c r="Z66" s="21" t="s">
        <v>9</v>
      </c>
      <c r="AA66" s="15"/>
    </row>
    <row r="67" spans="1:27" x14ac:dyDescent="0.2">
      <c r="A67" s="85">
        <f t="shared" si="1"/>
        <v>62</v>
      </c>
      <c r="B67" s="85">
        <v>214</v>
      </c>
      <c r="C67" s="138">
        <v>911</v>
      </c>
      <c r="D67" s="92">
        <v>98100117</v>
      </c>
      <c r="E67" s="92">
        <f>VLOOKUP(D67,'Producten MN JM'!A:A,1,0)</f>
        <v>98100117</v>
      </c>
      <c r="F67" s="85"/>
      <c r="G67" s="85">
        <v>1</v>
      </c>
      <c r="H67" s="15" t="s">
        <v>272</v>
      </c>
      <c r="I67" s="15" t="s">
        <v>273</v>
      </c>
      <c r="J67" s="62">
        <v>14</v>
      </c>
      <c r="K67" s="62" t="s">
        <v>274</v>
      </c>
      <c r="L67" s="7" t="s">
        <v>7</v>
      </c>
      <c r="M67" s="7" t="s">
        <v>275</v>
      </c>
      <c r="N67" s="75" t="s">
        <v>276</v>
      </c>
      <c r="O67" s="63" t="s">
        <v>277</v>
      </c>
      <c r="P67" s="75" t="s">
        <v>276</v>
      </c>
      <c r="Q67" s="63" t="s">
        <v>277</v>
      </c>
      <c r="R67" s="75" t="s">
        <v>276</v>
      </c>
      <c r="S67" s="63" t="s">
        <v>277</v>
      </c>
      <c r="T67" s="7"/>
      <c r="U67" s="7"/>
      <c r="V67" s="101" t="s">
        <v>618</v>
      </c>
      <c r="W67" s="7" t="s">
        <v>17</v>
      </c>
      <c r="X67" s="7" t="s">
        <v>9</v>
      </c>
      <c r="Y67" s="15" t="s">
        <v>17</v>
      </c>
      <c r="Z67" s="23" t="s">
        <v>9</v>
      </c>
      <c r="AA67" s="15"/>
    </row>
    <row r="68" spans="1:27" ht="25.5" x14ac:dyDescent="0.2">
      <c r="A68" s="85">
        <f t="shared" si="1"/>
        <v>63</v>
      </c>
      <c r="B68" s="85">
        <v>215</v>
      </c>
      <c r="C68" s="85">
        <v>912</v>
      </c>
      <c r="D68" s="92">
        <v>41410932</v>
      </c>
      <c r="E68" s="92">
        <f>VLOOKUP(D68,'Producten MN JM'!A:A,1,0)</f>
        <v>41410932</v>
      </c>
      <c r="F68" s="85"/>
      <c r="G68" s="85">
        <v>1</v>
      </c>
      <c r="H68" s="15" t="s">
        <v>756</v>
      </c>
      <c r="I68" s="15" t="s">
        <v>202</v>
      </c>
      <c r="J68" s="62">
        <v>16</v>
      </c>
      <c r="K68" s="62" t="s">
        <v>203</v>
      </c>
      <c r="L68" s="7" t="s">
        <v>19</v>
      </c>
      <c r="M68" s="7" t="s">
        <v>261</v>
      </c>
      <c r="N68" s="15" t="s">
        <v>391</v>
      </c>
      <c r="O68" s="63" t="s">
        <v>392</v>
      </c>
      <c r="P68" s="15" t="s">
        <v>393</v>
      </c>
      <c r="Q68" s="63" t="s">
        <v>394</v>
      </c>
      <c r="R68" s="15" t="s">
        <v>395</v>
      </c>
      <c r="S68" s="63" t="s">
        <v>396</v>
      </c>
      <c r="T68" s="15" t="s">
        <v>397</v>
      </c>
      <c r="U68" s="63" t="s">
        <v>398</v>
      </c>
      <c r="V68" s="98" t="s">
        <v>613</v>
      </c>
      <c r="W68" s="56" t="s">
        <v>17</v>
      </c>
      <c r="X68" s="56" t="s">
        <v>9</v>
      </c>
      <c r="Y68" s="15" t="s">
        <v>17</v>
      </c>
      <c r="Z68" s="21" t="s">
        <v>9</v>
      </c>
      <c r="AA68" s="15"/>
    </row>
    <row r="69" spans="1:27" ht="25.5" x14ac:dyDescent="0.2">
      <c r="A69" s="85">
        <f t="shared" si="1"/>
        <v>64</v>
      </c>
      <c r="B69" s="85">
        <v>223</v>
      </c>
      <c r="C69" s="85">
        <v>920</v>
      </c>
      <c r="D69" s="92">
        <v>73730821</v>
      </c>
      <c r="E69" s="92">
        <f>VLOOKUP(D69,'Producten MN JM'!A:A,1,0)</f>
        <v>73730821</v>
      </c>
      <c r="F69" s="85">
        <v>140407</v>
      </c>
      <c r="G69" s="85">
        <v>3</v>
      </c>
      <c r="H69" s="3" t="s">
        <v>769</v>
      </c>
      <c r="I69" s="15" t="s">
        <v>10</v>
      </c>
      <c r="J69" s="62">
        <v>395</v>
      </c>
      <c r="K69" s="62" t="s">
        <v>302</v>
      </c>
      <c r="L69" s="7" t="s">
        <v>77</v>
      </c>
      <c r="M69" s="7" t="s">
        <v>303</v>
      </c>
      <c r="N69" s="15" t="s">
        <v>488</v>
      </c>
      <c r="O69" s="63" t="s">
        <v>304</v>
      </c>
      <c r="P69" s="15" t="s">
        <v>321</v>
      </c>
      <c r="Q69" s="63" t="s">
        <v>304</v>
      </c>
      <c r="R69" s="15" t="s">
        <v>321</v>
      </c>
      <c r="S69" s="63" t="s">
        <v>304</v>
      </c>
      <c r="T69" s="7"/>
      <c r="U69" s="7"/>
      <c r="V69" s="101" t="s">
        <v>605</v>
      </c>
      <c r="W69" s="56" t="s">
        <v>17</v>
      </c>
      <c r="X69" s="56" t="s">
        <v>9</v>
      </c>
      <c r="Y69" s="15" t="s">
        <v>17</v>
      </c>
      <c r="Z69" s="21" t="s">
        <v>9</v>
      </c>
      <c r="AA69" s="15"/>
    </row>
    <row r="70" spans="1:27" ht="25.5" x14ac:dyDescent="0.2">
      <c r="A70" s="85">
        <f t="shared" si="1"/>
        <v>65</v>
      </c>
      <c r="B70" s="85">
        <v>281</v>
      </c>
      <c r="C70" s="85">
        <v>979</v>
      </c>
      <c r="D70" s="92">
        <v>98099140</v>
      </c>
      <c r="E70" s="92">
        <f>VLOOKUP(D70,'Producten MN JM'!A:A,1,0)</f>
        <v>98099140</v>
      </c>
      <c r="F70" s="85"/>
      <c r="G70" s="85">
        <v>1</v>
      </c>
      <c r="H70" s="15" t="s">
        <v>313</v>
      </c>
      <c r="I70" s="15" t="s">
        <v>314</v>
      </c>
      <c r="J70" s="62">
        <v>101</v>
      </c>
      <c r="K70" s="62" t="s">
        <v>315</v>
      </c>
      <c r="L70" s="7" t="s">
        <v>19</v>
      </c>
      <c r="M70" s="7" t="s">
        <v>316</v>
      </c>
      <c r="N70" s="15" t="s">
        <v>402</v>
      </c>
      <c r="O70" s="6" t="s">
        <v>527</v>
      </c>
      <c r="P70" s="15" t="s">
        <v>403</v>
      </c>
      <c r="Q70" s="63" t="s">
        <v>317</v>
      </c>
      <c r="R70" s="15" t="s">
        <v>404</v>
      </c>
      <c r="S70" s="63" t="s">
        <v>330</v>
      </c>
      <c r="T70" s="15" t="s">
        <v>405</v>
      </c>
      <c r="U70" s="6" t="s">
        <v>531</v>
      </c>
      <c r="V70" s="98" t="s">
        <v>614</v>
      </c>
      <c r="W70" s="56" t="s">
        <v>17</v>
      </c>
      <c r="X70" s="56" t="s">
        <v>9</v>
      </c>
      <c r="Y70" s="15" t="s">
        <v>17</v>
      </c>
      <c r="Z70" s="21" t="s">
        <v>9</v>
      </c>
      <c r="AA70" s="15"/>
    </row>
    <row r="71" spans="1:27" x14ac:dyDescent="0.2">
      <c r="A71" s="85">
        <f t="shared" si="1"/>
        <v>66</v>
      </c>
      <c r="B71" s="253">
        <v>1358</v>
      </c>
      <c r="C71" s="253">
        <v>1055</v>
      </c>
      <c r="D71" s="254">
        <v>98099057</v>
      </c>
      <c r="E71" s="92"/>
      <c r="F71" s="85">
        <v>144826</v>
      </c>
      <c r="G71" s="85">
        <v>3</v>
      </c>
      <c r="H71" s="59" t="s">
        <v>322</v>
      </c>
      <c r="I71" s="255" t="s">
        <v>841</v>
      </c>
      <c r="J71" s="62">
        <v>11</v>
      </c>
      <c r="K71" s="256" t="s">
        <v>842</v>
      </c>
      <c r="L71" s="255" t="s">
        <v>843</v>
      </c>
      <c r="M71" s="255" t="s">
        <v>844</v>
      </c>
      <c r="N71" s="255" t="s">
        <v>846</v>
      </c>
      <c r="O71" s="173" t="s">
        <v>845</v>
      </c>
      <c r="P71" s="15"/>
      <c r="Q71" s="63"/>
      <c r="R71" s="15"/>
      <c r="S71" s="63"/>
      <c r="T71" s="15"/>
      <c r="U71" s="6"/>
      <c r="V71" s="257" t="s">
        <v>847</v>
      </c>
      <c r="W71" s="56" t="s">
        <v>17</v>
      </c>
      <c r="X71" s="56" t="s">
        <v>9</v>
      </c>
      <c r="Y71" s="15" t="s">
        <v>17</v>
      </c>
      <c r="Z71" s="21" t="s">
        <v>9</v>
      </c>
      <c r="AA71" s="15"/>
    </row>
    <row r="72" spans="1:27" x14ac:dyDescent="0.2">
      <c r="A72" s="85">
        <f t="shared" si="1"/>
        <v>67</v>
      </c>
      <c r="B72" s="85">
        <v>217</v>
      </c>
      <c r="C72" s="85">
        <v>914</v>
      </c>
      <c r="D72" s="92">
        <v>98099967</v>
      </c>
      <c r="E72" s="92">
        <f>VLOOKUP(D72,'Producten MN JM'!A:A,1,0)</f>
        <v>98099967</v>
      </c>
      <c r="F72" s="85"/>
      <c r="G72" s="85">
        <v>1</v>
      </c>
      <c r="H72" s="15" t="s">
        <v>243</v>
      </c>
      <c r="I72" s="52" t="s">
        <v>244</v>
      </c>
      <c r="J72" s="27">
        <v>21</v>
      </c>
      <c r="K72" s="28" t="s">
        <v>245</v>
      </c>
      <c r="L72" s="24" t="s">
        <v>19</v>
      </c>
      <c r="M72" s="7">
        <v>641659299</v>
      </c>
      <c r="N72" s="7"/>
      <c r="O72" s="7"/>
      <c r="P72" s="7" t="s">
        <v>246</v>
      </c>
      <c r="Q72" s="63" t="s">
        <v>247</v>
      </c>
      <c r="R72" s="7"/>
      <c r="S72" s="7"/>
      <c r="T72" s="7"/>
      <c r="U72" s="7"/>
      <c r="V72" s="99" t="s">
        <v>615</v>
      </c>
      <c r="W72" s="7" t="s">
        <v>17</v>
      </c>
      <c r="X72" s="7" t="s">
        <v>9</v>
      </c>
      <c r="Y72" s="15" t="s">
        <v>17</v>
      </c>
      <c r="Z72" s="21" t="s">
        <v>9</v>
      </c>
      <c r="AA72" s="15"/>
    </row>
    <row r="73" spans="1:27" x14ac:dyDescent="0.2">
      <c r="A73" s="85">
        <f t="shared" si="1"/>
        <v>68</v>
      </c>
      <c r="B73" s="85">
        <v>216</v>
      </c>
      <c r="C73" s="85">
        <v>913</v>
      </c>
      <c r="D73" s="92" t="s">
        <v>757</v>
      </c>
      <c r="E73" s="92" t="e">
        <f>VLOOKUP(D73,'Producten MN JM'!A:A,1,0)</f>
        <v>#N/A</v>
      </c>
      <c r="F73" s="85"/>
      <c r="G73" s="85">
        <v>1</v>
      </c>
      <c r="H73" s="15" t="s">
        <v>570</v>
      </c>
      <c r="I73" s="52" t="s">
        <v>206</v>
      </c>
      <c r="J73" s="27">
        <v>1</v>
      </c>
      <c r="K73" s="28" t="s">
        <v>207</v>
      </c>
      <c r="L73" s="24" t="s">
        <v>7</v>
      </c>
      <c r="M73" s="7" t="s">
        <v>208</v>
      </c>
      <c r="N73" s="7"/>
      <c r="O73" s="7"/>
      <c r="P73" s="7" t="s">
        <v>209</v>
      </c>
      <c r="Q73" s="63" t="s">
        <v>210</v>
      </c>
      <c r="R73" s="7"/>
      <c r="S73" s="7"/>
      <c r="T73" s="7"/>
      <c r="U73" s="7"/>
      <c r="V73" s="96"/>
      <c r="W73" s="7" t="s">
        <v>17</v>
      </c>
      <c r="X73" s="7" t="s">
        <v>9</v>
      </c>
      <c r="Y73" s="15" t="s">
        <v>17</v>
      </c>
      <c r="Z73" s="21" t="s">
        <v>9</v>
      </c>
      <c r="AA73" s="15"/>
    </row>
    <row r="74" spans="1:27" x14ac:dyDescent="0.2">
      <c r="V74" s="97"/>
    </row>
    <row r="75" spans="1:27" x14ac:dyDescent="0.2">
      <c r="V75" s="97"/>
    </row>
    <row r="76" spans="1:27" x14ac:dyDescent="0.2">
      <c r="H76" t="s">
        <v>628</v>
      </c>
      <c r="V76" s="97"/>
    </row>
    <row r="77" spans="1:27" x14ac:dyDescent="0.2">
      <c r="A77" s="153"/>
      <c r="V77" s="97"/>
    </row>
  </sheetData>
  <autoFilter ref="A2:AB2"/>
  <sortState ref="A2:AA76">
    <sortCondition ref="H4"/>
  </sortState>
  <hyperlinks>
    <hyperlink ref="AA49" r:id="rId1"/>
    <hyperlink ref="Q55" r:id="rId2"/>
    <hyperlink ref="S55" r:id="rId3"/>
    <hyperlink ref="U60" r:id="rId4"/>
    <hyperlink ref="Q36" r:id="rId5"/>
    <hyperlink ref="S36" r:id="rId6"/>
    <hyperlink ref="Q39" r:id="rId7"/>
    <hyperlink ref="S39" r:id="rId8"/>
    <hyperlink ref="Q57" r:id="rId9"/>
    <hyperlink ref="S57" r:id="rId10"/>
    <hyperlink ref="U57" r:id="rId11"/>
    <hyperlink ref="Q44" r:id="rId12"/>
    <hyperlink ref="S44" r:id="rId13"/>
    <hyperlink ref="Q3" r:id="rId14"/>
    <hyperlink ref="S3" r:id="rId15"/>
    <hyperlink ref="Q17" r:id="rId16"/>
    <hyperlink ref="S17" r:id="rId17"/>
    <hyperlink ref="Q32" r:id="rId18"/>
    <hyperlink ref="S32" r:id="rId19"/>
    <hyperlink ref="U32" r:id="rId20"/>
    <hyperlink ref="Q10" r:id="rId21"/>
    <hyperlink ref="S10" r:id="rId22"/>
    <hyperlink ref="Q40" r:id="rId23"/>
    <hyperlink ref="S40" r:id="rId24"/>
    <hyperlink ref="U40" r:id="rId25"/>
    <hyperlink ref="Q13" r:id="rId26"/>
    <hyperlink ref="S13" r:id="rId27"/>
    <hyperlink ref="Q47" r:id="rId28"/>
    <hyperlink ref="S47" r:id="rId29"/>
    <hyperlink ref="Q43" r:id="rId30"/>
    <hyperlink ref="S43" r:id="rId31"/>
    <hyperlink ref="U43" r:id="rId32"/>
    <hyperlink ref="Q68" r:id="rId33"/>
    <hyperlink ref="S68" r:id="rId34"/>
    <hyperlink ref="U68" r:id="rId35"/>
    <hyperlink ref="Q45" r:id="rId36"/>
    <hyperlink ref="S45" r:id="rId37"/>
    <hyperlink ref="U45" r:id="rId38"/>
    <hyperlink ref="Q70" r:id="rId39"/>
    <hyperlink ref="S70" r:id="rId40"/>
    <hyperlink ref="U70" r:id="rId41"/>
    <hyperlink ref="Q62" r:id="rId42"/>
    <hyperlink ref="S62" r:id="rId43"/>
    <hyperlink ref="U62" r:id="rId44"/>
    <hyperlink ref="Q46" r:id="rId45"/>
    <hyperlink ref="S46" r:id="rId46"/>
    <hyperlink ref="U46" r:id="rId47"/>
    <hyperlink ref="Q26" r:id="rId48"/>
    <hyperlink ref="S26" r:id="rId49"/>
    <hyperlink ref="U26" r:id="rId50"/>
    <hyperlink ref="Q53" r:id="rId51"/>
    <hyperlink ref="S53" r:id="rId52"/>
    <hyperlink ref="Q14" r:id="rId53"/>
    <hyperlink ref="S14" r:id="rId54"/>
    <hyperlink ref="U14" r:id="rId55"/>
    <hyperlink ref="Q35" r:id="rId56"/>
    <hyperlink ref="S35" r:id="rId57"/>
    <hyperlink ref="U35" r:id="rId58"/>
    <hyperlink ref="Q67" r:id="rId59"/>
    <hyperlink ref="S67" r:id="rId60"/>
    <hyperlink ref="Q31" r:id="rId61"/>
    <hyperlink ref="S31" r:id="rId62"/>
    <hyperlink ref="Q37" r:id="rId63"/>
    <hyperlink ref="S37" r:id="rId64"/>
    <hyperlink ref="U37" r:id="rId65"/>
    <hyperlink ref="Q41" r:id="rId66"/>
    <hyperlink ref="Q21" r:id="rId67"/>
    <hyperlink ref="S21" r:id="rId68"/>
    <hyperlink ref="U21" r:id="rId69"/>
    <hyperlink ref="Q29" r:id="rId70"/>
    <hyperlink ref="S29" r:id="rId71"/>
    <hyperlink ref="U29" r:id="rId72"/>
    <hyperlink ref="Q9" r:id="rId73"/>
    <hyperlink ref="S9" r:id="rId74"/>
    <hyperlink ref="Q18" r:id="rId75"/>
    <hyperlink ref="S18" r:id="rId76"/>
    <hyperlink ref="U18" r:id="rId77"/>
    <hyperlink ref="Q25" r:id="rId78"/>
    <hyperlink ref="S25" r:id="rId79"/>
    <hyperlink ref="U25" r:id="rId80"/>
    <hyperlink ref="Q61" r:id="rId81"/>
    <hyperlink ref="S61" r:id="rId82"/>
    <hyperlink ref="Q49" r:id="rId83"/>
    <hyperlink ref="S49" r:id="rId84"/>
    <hyperlink ref="U49" r:id="rId85"/>
    <hyperlink ref="Q69" r:id="rId86"/>
    <hyperlink ref="S69" r:id="rId87"/>
    <hyperlink ref="Q7" r:id="rId88"/>
    <hyperlink ref="S7" r:id="rId89"/>
    <hyperlink ref="U7" r:id="rId90"/>
    <hyperlink ref="Q58" r:id="rId91"/>
    <hyperlink ref="S58" r:id="rId92"/>
    <hyperlink ref="S41" r:id="rId93"/>
    <hyperlink ref="Q60" r:id="rId94"/>
    <hyperlink ref="S60" r:id="rId95"/>
    <hyperlink ref="Q27" r:id="rId96"/>
    <hyperlink ref="S27" r:id="rId97" display="mailto:wmojeugdwet@reinaerde.nl"/>
    <hyperlink ref="Q38" r:id="rId98"/>
    <hyperlink ref="S38" r:id="rId99"/>
    <hyperlink ref="U38" r:id="rId100"/>
    <hyperlink ref="Q50" r:id="rId101"/>
    <hyperlink ref="S50" r:id="rId102"/>
    <hyperlink ref="Q4" r:id="rId103"/>
    <hyperlink ref="Q12" r:id="rId104"/>
    <hyperlink ref="Q42" r:id="rId105"/>
    <hyperlink ref="Q15" r:id="rId106"/>
    <hyperlink ref="U47" r:id="rId107"/>
    <hyperlink ref="Q16" r:id="rId108"/>
    <hyperlink ref="Q24" r:id="rId109"/>
    <hyperlink ref="Q23" r:id="rId110" display="mailto:info@praktijkpsychomotorischetherapie.nl"/>
    <hyperlink ref="Q52" r:id="rId111"/>
    <hyperlink ref="Q30" r:id="rId112"/>
    <hyperlink ref="Q48" r:id="rId113"/>
    <hyperlink ref="U31" r:id="rId114"/>
    <hyperlink ref="Q63" r:id="rId115"/>
    <hyperlink ref="Q72" r:id="rId116"/>
    <hyperlink ref="U61" r:id="rId117"/>
    <hyperlink ref="U4" r:id="rId118"/>
    <hyperlink ref="U10" r:id="rId119"/>
    <hyperlink ref="U16" r:id="rId120"/>
    <hyperlink ref="U27" r:id="rId121"/>
    <hyperlink ref="U52" r:id="rId122"/>
    <hyperlink ref="U41" r:id="rId123"/>
    <hyperlink ref="U50" r:id="rId124"/>
    <hyperlink ref="U59" r:id="rId125"/>
    <hyperlink ref="U53" r:id="rId126"/>
    <hyperlink ref="Q54" r:id="rId127"/>
    <hyperlink ref="S54" r:id="rId128"/>
    <hyperlink ref="U54" r:id="rId129"/>
    <hyperlink ref="V7" r:id="rId130"/>
    <hyperlink ref="V9" r:id="rId131"/>
    <hyperlink ref="V44" r:id="rId132"/>
    <hyperlink ref="V46" r:id="rId133"/>
    <hyperlink ref="V16" r:id="rId134"/>
    <hyperlink ref="V17" r:id="rId135"/>
    <hyperlink ref="V18" r:id="rId136"/>
    <hyperlink ref="V21" r:id="rId137"/>
    <hyperlink ref="V49" r:id="rId138"/>
    <hyperlink ref="V3" r:id="rId139"/>
    <hyperlink ref="V42" r:id="rId140"/>
    <hyperlink ref="V14" r:id="rId141"/>
    <hyperlink ref="V15" r:id="rId142"/>
    <hyperlink ref="V23" r:id="rId143"/>
    <hyperlink ref="V26" r:id="rId144"/>
    <hyperlink ref="V25" r:id="rId145"/>
    <hyperlink ref="V45" r:id="rId146"/>
    <hyperlink ref="V41" r:id="rId147"/>
    <hyperlink ref="V39" r:id="rId148"/>
    <hyperlink ref="V37" r:id="rId149"/>
    <hyperlink ref="V27" r:id="rId150"/>
    <hyperlink ref="V52" r:id="rId151"/>
    <hyperlink ref="V29" r:id="rId152"/>
    <hyperlink ref="V30" r:id="rId153"/>
    <hyperlink ref="V32" r:id="rId154"/>
    <hyperlink ref="V36" r:id="rId155"/>
    <hyperlink ref="V48" r:id="rId156"/>
    <hyperlink ref="V50" r:id="rId157"/>
    <hyperlink ref="V55" r:id="rId158"/>
    <hyperlink ref="V54" r:id="rId159"/>
    <hyperlink ref="V69" r:id="rId160"/>
    <hyperlink ref="V58" r:id="rId161"/>
    <hyperlink ref="V59" r:id="rId162"/>
    <hyperlink ref="V60" r:id="rId163"/>
    <hyperlink ref="V31" r:id="rId164"/>
    <hyperlink ref="V53" r:id="rId165"/>
    <hyperlink ref="V63" r:id="rId166"/>
    <hyperlink ref="V68" r:id="rId167"/>
    <hyperlink ref="V70" r:id="rId168"/>
    <hyperlink ref="V72" r:id="rId169"/>
    <hyperlink ref="V61" r:id="rId170"/>
    <hyperlink ref="V62" r:id="rId171"/>
    <hyperlink ref="V67" r:id="rId172"/>
    <hyperlink ref="V8" r:id="rId173"/>
    <hyperlink ref="U3" r:id="rId174"/>
    <hyperlink ref="V33" r:id="rId175"/>
    <hyperlink ref="Q33" r:id="rId176"/>
    <hyperlink ref="U33" r:id="rId177"/>
    <hyperlink ref="S28" r:id="rId178"/>
    <hyperlink ref="V20" r:id="rId179" display="http://www.edunova.nl/"/>
    <hyperlink ref="U20" r:id="rId180"/>
    <hyperlink ref="Q20" r:id="rId181"/>
    <hyperlink ref="V4" r:id="rId182"/>
    <hyperlink ref="V6" r:id="rId183" display="http://www.coachia.nl/"/>
    <hyperlink ref="U6" r:id="rId184" display="mailto:info@coachia.nl"/>
    <hyperlink ref="Q5" r:id="rId185"/>
    <hyperlink ref="S5" r:id="rId186"/>
    <hyperlink ref="U5" r:id="rId187"/>
    <hyperlink ref="O55" r:id="rId188"/>
    <hyperlink ref="O36" r:id="rId189"/>
    <hyperlink ref="O39" r:id="rId190"/>
    <hyperlink ref="O57" r:id="rId191"/>
    <hyperlink ref="O44" r:id="rId192"/>
    <hyperlink ref="O3" r:id="rId193"/>
    <hyperlink ref="O17" r:id="rId194"/>
    <hyperlink ref="O32" r:id="rId195"/>
    <hyperlink ref="O10" r:id="rId196"/>
    <hyperlink ref="O40" r:id="rId197"/>
    <hyperlink ref="O13" r:id="rId198"/>
    <hyperlink ref="O47" r:id="rId199"/>
    <hyperlink ref="O43" r:id="rId200"/>
    <hyperlink ref="O68" r:id="rId201"/>
    <hyperlink ref="O45" r:id="rId202"/>
    <hyperlink ref="O70" r:id="rId203"/>
    <hyperlink ref="O62" r:id="rId204"/>
    <hyperlink ref="O46" r:id="rId205"/>
    <hyperlink ref="O26" r:id="rId206"/>
    <hyperlink ref="O53" r:id="rId207"/>
    <hyperlink ref="O14" r:id="rId208"/>
    <hyperlink ref="O35" r:id="rId209"/>
    <hyperlink ref="O67" r:id="rId210"/>
    <hyperlink ref="O31" r:id="rId211"/>
    <hyperlink ref="O37" r:id="rId212"/>
    <hyperlink ref="O41" r:id="rId213"/>
    <hyperlink ref="O21" r:id="rId214"/>
    <hyperlink ref="O29" r:id="rId215"/>
    <hyperlink ref="O9" r:id="rId216"/>
    <hyperlink ref="O18" r:id="rId217"/>
    <hyperlink ref="O25" r:id="rId218"/>
    <hyperlink ref="O61" r:id="rId219"/>
    <hyperlink ref="O49" r:id="rId220"/>
    <hyperlink ref="O69" r:id="rId221"/>
    <hyperlink ref="O7" r:id="rId222"/>
    <hyperlink ref="O58" r:id="rId223"/>
    <hyperlink ref="O60" r:id="rId224"/>
    <hyperlink ref="O27" r:id="rId225"/>
    <hyperlink ref="O38" r:id="rId226"/>
    <hyperlink ref="O50" r:id="rId227"/>
    <hyperlink ref="O54" r:id="rId228"/>
    <hyperlink ref="O8" r:id="rId229"/>
    <hyperlink ref="O20" r:id="rId230"/>
    <hyperlink ref="O6" r:id="rId231" display="http://www.coachia.nl/"/>
    <hyperlink ref="O5" r:id="rId232"/>
    <hyperlink ref="V5" r:id="rId233"/>
    <hyperlink ref="V66" r:id="rId234"/>
    <hyperlink ref="O66" r:id="rId235"/>
    <hyperlink ref="Q66" r:id="rId236"/>
    <hyperlink ref="S66" r:id="rId237"/>
    <hyperlink ref="Q73" r:id="rId238"/>
    <hyperlink ref="U36" r:id="rId239" display="mailto:g.de.kruik@boogh.nl"/>
    <hyperlink ref="Q59" r:id="rId240" display="mailto:b.baggerman@vitras.nl"/>
    <hyperlink ref="S59" r:id="rId241" display="mailto:j.vanbeijsterveldt@vitras.nl"/>
    <hyperlink ref="O11" r:id="rId242"/>
    <hyperlink ref="Q51" r:id="rId243"/>
    <hyperlink ref="O51" r:id="rId244"/>
    <hyperlink ref="S51" r:id="rId245"/>
    <hyperlink ref="U51" r:id="rId246"/>
    <hyperlink ref="V51" r:id="rId247"/>
    <hyperlink ref="O19" r:id="rId248"/>
    <hyperlink ref="M22" r:id="rId249" display="tel:+31267676292"/>
    <hyperlink ref="V22" r:id="rId250"/>
    <hyperlink ref="O71" r:id="rId251"/>
    <hyperlink ref="V71" r:id="rId252"/>
    <hyperlink ref="Q64" r:id="rId253"/>
    <hyperlink ref="S64" r:id="rId254"/>
    <hyperlink ref="U64" r:id="rId255"/>
    <hyperlink ref="V64" r:id="rId256"/>
    <hyperlink ref="O64" r:id="rId257"/>
  </hyperlinks>
  <pageMargins left="0.7" right="0.7" top="0.75" bottom="0.75" header="0.3" footer="0.3"/>
  <pageSetup paperSize="9" orientation="portrait"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4"/>
  <sheetViews>
    <sheetView topLeftCell="A109" zoomScaleNormal="100" workbookViewId="0">
      <selection activeCell="A75" sqref="A75:G141"/>
    </sheetView>
  </sheetViews>
  <sheetFormatPr defaultRowHeight="12.75" x14ac:dyDescent="0.2"/>
  <cols>
    <col min="1" max="1" width="24.85546875" bestFit="1" customWidth="1"/>
    <col min="2" max="2" width="72.140625" style="54" hidden="1" customWidth="1"/>
    <col min="3" max="3" width="37.7109375" style="126" hidden="1" customWidth="1"/>
    <col min="4" max="4" width="15.140625" hidden="1" customWidth="1"/>
    <col min="5" max="5" width="15" hidden="1" customWidth="1"/>
    <col min="6" max="7" width="67.42578125" customWidth="1"/>
    <col min="8" max="10" width="18.28515625" customWidth="1"/>
    <col min="11" max="13" width="16.7109375" customWidth="1"/>
    <col min="14" max="14" width="16.140625" customWidth="1"/>
    <col min="15" max="15" width="9.28515625" bestFit="1" customWidth="1"/>
    <col min="16" max="16" width="16.42578125" bestFit="1" customWidth="1"/>
    <col min="17" max="17" width="13.42578125" customWidth="1"/>
    <col min="18" max="18" width="12.5703125" bestFit="1" customWidth="1"/>
    <col min="19" max="19" width="13.28515625" bestFit="1" customWidth="1"/>
    <col min="20" max="20" width="3.28515625" customWidth="1"/>
    <col min="23" max="23" width="34.42578125" customWidth="1"/>
    <col min="24" max="24" width="18.5703125" customWidth="1"/>
  </cols>
  <sheetData>
    <row r="1" spans="1:23" x14ac:dyDescent="0.2">
      <c r="A1" s="90"/>
      <c r="B1" s="234"/>
      <c r="C1" s="136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>
        <f>+[1]contactgeg!B1</f>
        <v>42403</v>
      </c>
    </row>
    <row r="2" spans="1:23" ht="51" x14ac:dyDescent="0.2">
      <c r="A2" s="84" t="s">
        <v>565</v>
      </c>
      <c r="B2" s="235" t="s">
        <v>809</v>
      </c>
      <c r="C2" s="86" t="s">
        <v>681</v>
      </c>
      <c r="D2" s="84" t="s">
        <v>543</v>
      </c>
      <c r="E2" s="86" t="s">
        <v>544</v>
      </c>
      <c r="F2" s="103" t="s">
        <v>295</v>
      </c>
      <c r="G2" s="103" t="s">
        <v>729</v>
      </c>
      <c r="H2" s="102" t="s">
        <v>629</v>
      </c>
      <c r="I2" s="102" t="s">
        <v>630</v>
      </c>
      <c r="J2" s="102" t="s">
        <v>631</v>
      </c>
      <c r="K2" s="10" t="s">
        <v>633</v>
      </c>
      <c r="L2" s="10" t="s">
        <v>634</v>
      </c>
      <c r="M2" s="10" t="s">
        <v>635</v>
      </c>
      <c r="N2" s="32" t="s">
        <v>632</v>
      </c>
      <c r="O2" s="33" t="s">
        <v>223</v>
      </c>
      <c r="P2" s="132" t="str">
        <f>"08A01 Vervoer dagbesteding/-behandeling"</f>
        <v>08A01 Vervoer dagbesteding/-behandeling</v>
      </c>
      <c r="Q2" s="131" t="str">
        <f>"08A02 Vervoer dagbesteding GHZ rolstoel extramuraal"</f>
        <v>08A02 Vervoer dagbesteding GHZ rolstoel extramuraal</v>
      </c>
      <c r="R2" s="131" t="str">
        <f>"08A05 Vervoer dagbesteding GGZ"</f>
        <v>08A05 Vervoer dagbesteding GGZ</v>
      </c>
      <c r="S2" s="131" t="str">
        <f>"08A06 Vervoer dagbesteding GHZ extramuraal"</f>
        <v>08A06 Vervoer dagbesteding GHZ extramuraal</v>
      </c>
      <c r="T2" s="34"/>
      <c r="U2" s="35" t="s">
        <v>224</v>
      </c>
      <c r="V2" s="10" t="s">
        <v>225</v>
      </c>
      <c r="W2" s="1"/>
    </row>
    <row r="3" spans="1:23" s="166" customFormat="1" x14ac:dyDescent="0.2">
      <c r="A3" s="157"/>
      <c r="B3" s="236"/>
      <c r="C3" s="157"/>
      <c r="D3" s="157"/>
      <c r="E3" s="158"/>
      <c r="F3" s="159"/>
      <c r="G3" s="168" t="s">
        <v>636</v>
      </c>
      <c r="H3" s="160">
        <v>39.78</v>
      </c>
      <c r="I3" s="160">
        <v>44.45</v>
      </c>
      <c r="J3" s="160">
        <v>70.540000000000006</v>
      </c>
      <c r="K3" s="161">
        <v>28.86</v>
      </c>
      <c r="L3" s="161">
        <v>43.33</v>
      </c>
      <c r="M3" s="161">
        <v>56.54</v>
      </c>
      <c r="N3" s="200">
        <v>165.2</v>
      </c>
      <c r="O3" s="156"/>
      <c r="P3" s="156">
        <v>7.02</v>
      </c>
      <c r="Q3" s="156">
        <v>20</v>
      </c>
      <c r="R3" s="156">
        <v>6.84</v>
      </c>
      <c r="S3" s="156">
        <v>8.2799999999999994</v>
      </c>
      <c r="T3" s="162"/>
      <c r="U3" s="163"/>
      <c r="V3" s="164"/>
      <c r="W3" s="165"/>
    </row>
    <row r="4" spans="1:23" x14ac:dyDescent="0.2">
      <c r="A4" s="84"/>
      <c r="B4" s="235"/>
      <c r="C4" s="125"/>
      <c r="D4" s="84"/>
      <c r="E4" s="86"/>
      <c r="F4" s="104"/>
      <c r="G4" s="104" t="s">
        <v>637</v>
      </c>
      <c r="H4" s="118" t="s">
        <v>703</v>
      </c>
      <c r="I4" s="118" t="s">
        <v>703</v>
      </c>
      <c r="J4" s="118" t="s">
        <v>703</v>
      </c>
      <c r="K4" s="119" t="s">
        <v>704</v>
      </c>
      <c r="L4" s="119" t="s">
        <v>704</v>
      </c>
      <c r="M4" s="119" t="s">
        <v>704</v>
      </c>
      <c r="N4" s="117" t="s">
        <v>705</v>
      </c>
      <c r="O4" s="93"/>
      <c r="P4" s="93" t="s">
        <v>705</v>
      </c>
      <c r="Q4" s="93" t="s">
        <v>705</v>
      </c>
      <c r="R4" s="93" t="s">
        <v>705</v>
      </c>
      <c r="S4" s="93" t="s">
        <v>705</v>
      </c>
      <c r="T4" s="34"/>
      <c r="U4" s="35"/>
      <c r="V4" s="10"/>
      <c r="W4" s="1"/>
    </row>
    <row r="5" spans="1:23" x14ac:dyDescent="0.2">
      <c r="A5" s="84"/>
      <c r="B5" s="235"/>
      <c r="C5" s="125"/>
      <c r="D5" s="84"/>
      <c r="E5" s="86"/>
      <c r="F5" s="104"/>
      <c r="G5" s="104" t="s">
        <v>638</v>
      </c>
      <c r="H5" s="115" t="str">
        <f>"10A37"</f>
        <v>10A37</v>
      </c>
      <c r="I5" s="115" t="str">
        <f>"10A41"</f>
        <v>10A41</v>
      </c>
      <c r="J5" s="115" t="str">
        <f>"10A45"</f>
        <v>10A45</v>
      </c>
      <c r="K5" s="116" t="str">
        <f>"10A46"</f>
        <v>10A46</v>
      </c>
      <c r="L5" s="116" t="str">
        <f>"10A50"</f>
        <v>10A50</v>
      </c>
      <c r="M5" s="116" t="str">
        <f>"10A54"</f>
        <v>10A54</v>
      </c>
      <c r="N5" s="117" t="s">
        <v>660</v>
      </c>
      <c r="O5" s="201" t="s">
        <v>661</v>
      </c>
      <c r="P5" s="93" t="s">
        <v>652</v>
      </c>
      <c r="Q5" s="93" t="s">
        <v>653</v>
      </c>
      <c r="R5" s="93" t="s">
        <v>654</v>
      </c>
      <c r="S5" s="93" t="s">
        <v>655</v>
      </c>
      <c r="T5" s="34"/>
      <c r="U5" s="35"/>
      <c r="V5" s="10"/>
      <c r="W5" s="1"/>
    </row>
    <row r="6" spans="1:23" x14ac:dyDescent="0.2">
      <c r="A6" s="84"/>
      <c r="B6" s="235"/>
      <c r="C6" s="125"/>
      <c r="D6" s="84"/>
      <c r="E6" s="86"/>
      <c r="F6" s="104"/>
      <c r="G6" s="104" t="s">
        <v>639</v>
      </c>
      <c r="H6" s="118">
        <v>403</v>
      </c>
      <c r="I6" s="118">
        <v>404</v>
      </c>
      <c r="J6" s="118">
        <v>405</v>
      </c>
      <c r="K6" s="119">
        <v>411</v>
      </c>
      <c r="L6" s="119">
        <v>412</v>
      </c>
      <c r="M6" s="119">
        <v>416</v>
      </c>
      <c r="N6" s="117">
        <v>447</v>
      </c>
      <c r="O6" s="120"/>
      <c r="P6" s="93">
        <v>441</v>
      </c>
      <c r="Q6" s="93">
        <v>440</v>
      </c>
      <c r="R6" s="93">
        <v>438</v>
      </c>
      <c r="S6" s="93">
        <v>439</v>
      </c>
      <c r="T6" s="34"/>
      <c r="U6" s="35"/>
      <c r="V6" s="10"/>
      <c r="W6" s="1"/>
    </row>
    <row r="7" spans="1:23" x14ac:dyDescent="0.2">
      <c r="A7" s="197">
        <v>30300067</v>
      </c>
      <c r="B7" s="243" t="str">
        <f>VLOOKUP(A7,'Contact JM'!D:U,18,0)</f>
        <v>a.klarenbeek@amerpoort.nl</v>
      </c>
      <c r="C7" s="110" t="s">
        <v>9</v>
      </c>
      <c r="E7" s="85">
        <v>1</v>
      </c>
      <c r="F7" s="1" t="s">
        <v>763</v>
      </c>
      <c r="G7" s="98" t="s">
        <v>584</v>
      </c>
      <c r="H7" s="36"/>
      <c r="I7" s="36"/>
      <c r="J7" s="36"/>
      <c r="K7" s="36" t="s">
        <v>226</v>
      </c>
      <c r="L7" s="36" t="s">
        <v>226</v>
      </c>
      <c r="M7" s="36" t="s">
        <v>226</v>
      </c>
      <c r="N7" s="36"/>
      <c r="O7" s="36" t="s">
        <v>226</v>
      </c>
      <c r="P7" s="36"/>
      <c r="Q7" s="36"/>
      <c r="R7" s="36"/>
      <c r="S7" s="36"/>
      <c r="T7" s="36"/>
      <c r="U7" s="36" t="s">
        <v>226</v>
      </c>
      <c r="V7" s="36" t="s">
        <v>226</v>
      </c>
      <c r="W7" s="1"/>
    </row>
    <row r="8" spans="1:23" x14ac:dyDescent="0.2">
      <c r="A8" s="109">
        <v>41410919</v>
      </c>
      <c r="B8" s="243" t="str">
        <f>VLOOKUP(A8,'Contact JM'!D:U,18,0)</f>
        <v>r.denuijl@axioncontinu.nl</v>
      </c>
      <c r="C8" s="110" t="s">
        <v>9</v>
      </c>
      <c r="E8" s="85">
        <v>1</v>
      </c>
      <c r="F8" s="64" t="s">
        <v>297</v>
      </c>
      <c r="G8" s="152" t="s">
        <v>625</v>
      </c>
      <c r="H8" s="36" t="s">
        <v>226</v>
      </c>
      <c r="I8" s="36" t="s">
        <v>226</v>
      </c>
      <c r="J8" s="36" t="s">
        <v>226</v>
      </c>
      <c r="K8" s="36" t="s">
        <v>226</v>
      </c>
      <c r="L8" s="36" t="s">
        <v>226</v>
      </c>
      <c r="M8" s="36" t="s">
        <v>226</v>
      </c>
      <c r="N8" s="36" t="s">
        <v>226</v>
      </c>
      <c r="O8" s="36" t="s">
        <v>226</v>
      </c>
      <c r="P8" s="36"/>
      <c r="Q8" s="36"/>
      <c r="R8" s="36"/>
      <c r="S8" s="36"/>
      <c r="T8" s="36"/>
      <c r="U8" s="36" t="s">
        <v>226</v>
      </c>
      <c r="V8" s="36" t="s">
        <v>226</v>
      </c>
      <c r="W8" s="1"/>
    </row>
    <row r="9" spans="1:23" x14ac:dyDescent="0.2">
      <c r="A9" s="95">
        <v>98101497</v>
      </c>
      <c r="B9" s="243" t="str">
        <f>VLOOKUP(A9,'Contact JM'!D:U,18,0)</f>
        <v>info@duitslauret.com</v>
      </c>
      <c r="C9" s="110" t="s">
        <v>9</v>
      </c>
      <c r="E9" s="85">
        <v>1</v>
      </c>
      <c r="F9" s="170" t="s">
        <v>772</v>
      </c>
      <c r="G9" s="152" t="s">
        <v>739</v>
      </c>
      <c r="H9" s="36"/>
      <c r="I9" s="36"/>
      <c r="J9" s="36"/>
      <c r="K9" s="36" t="s">
        <v>226</v>
      </c>
      <c r="L9" s="36"/>
      <c r="M9" s="36"/>
      <c r="N9" s="36"/>
      <c r="O9" s="36" t="s">
        <v>226</v>
      </c>
      <c r="P9" s="36"/>
      <c r="Q9" s="36"/>
      <c r="R9" s="36"/>
      <c r="S9" s="36"/>
      <c r="T9" s="36"/>
      <c r="U9" s="36" t="s">
        <v>226</v>
      </c>
      <c r="V9" s="36" t="s">
        <v>226</v>
      </c>
      <c r="W9" s="1"/>
    </row>
    <row r="10" spans="1:23" x14ac:dyDescent="0.2">
      <c r="A10" s="109">
        <v>73730608</v>
      </c>
      <c r="B10" s="243" t="str">
        <f>VLOOKUP(A10,'Contact JM'!D:U,18,0)</f>
        <v>j.startman@cooperatieboerenzorg.nl</v>
      </c>
      <c r="C10" s="110" t="s">
        <v>9</v>
      </c>
      <c r="E10" s="85">
        <v>3</v>
      </c>
      <c r="F10" s="1" t="s">
        <v>545</v>
      </c>
      <c r="G10" s="98" t="s">
        <v>574</v>
      </c>
      <c r="H10" s="36" t="s">
        <v>226</v>
      </c>
      <c r="I10" s="36" t="s">
        <v>226</v>
      </c>
      <c r="J10" s="36" t="s">
        <v>226</v>
      </c>
      <c r="K10" s="36" t="s">
        <v>226</v>
      </c>
      <c r="L10" s="36" t="s">
        <v>226</v>
      </c>
      <c r="M10" s="36" t="s">
        <v>226</v>
      </c>
      <c r="N10" s="36" t="s">
        <v>226</v>
      </c>
      <c r="O10" s="36" t="s">
        <v>226</v>
      </c>
      <c r="P10" s="36"/>
      <c r="Q10" s="36"/>
      <c r="R10" s="36"/>
      <c r="S10" s="36"/>
      <c r="T10" s="36"/>
      <c r="U10" s="36" t="s">
        <v>226</v>
      </c>
      <c r="V10" s="36" t="s">
        <v>226</v>
      </c>
      <c r="W10" s="1"/>
    </row>
    <row r="11" spans="1:23" x14ac:dyDescent="0.2">
      <c r="A11" s="135">
        <v>90009259</v>
      </c>
      <c r="B11" s="243" t="str">
        <f>VLOOKUP(A11,'Contact JM'!D:U,12,0)</f>
        <v>maaike.bargon@cumcura.nl</v>
      </c>
      <c r="C11" s="109"/>
      <c r="E11" s="85">
        <v>3</v>
      </c>
      <c r="F11" s="108" t="s">
        <v>758</v>
      </c>
      <c r="G11" s="14" t="s">
        <v>650</v>
      </c>
      <c r="H11" s="36" t="s">
        <v>226</v>
      </c>
      <c r="I11" s="36" t="s">
        <v>226</v>
      </c>
      <c r="J11" s="36" t="s">
        <v>226</v>
      </c>
      <c r="K11" s="36" t="s">
        <v>226</v>
      </c>
      <c r="L11" s="36" t="s">
        <v>226</v>
      </c>
      <c r="M11" s="36" t="s">
        <v>226</v>
      </c>
      <c r="N11" s="36"/>
      <c r="O11" s="36"/>
      <c r="P11" s="36"/>
      <c r="Q11" s="36"/>
      <c r="R11" s="36"/>
      <c r="S11" s="36"/>
      <c r="T11" s="36"/>
      <c r="U11" s="36" t="s">
        <v>226</v>
      </c>
      <c r="V11" s="36" t="s">
        <v>226</v>
      </c>
      <c r="W11" s="1"/>
    </row>
    <row r="12" spans="1:23" x14ac:dyDescent="0.2">
      <c r="A12" s="197">
        <v>98100173</v>
      </c>
      <c r="B12" s="243" t="str">
        <f>VLOOKUP(A12,'Contact JM'!D:U,12,0)</f>
        <v>info@dagcentrumutrechtoost.nl</v>
      </c>
      <c r="C12" s="110" t="s">
        <v>9</v>
      </c>
      <c r="E12" s="85">
        <v>1</v>
      </c>
      <c r="F12" s="44" t="s">
        <v>662</v>
      </c>
      <c r="G12" s="98" t="s">
        <v>575</v>
      </c>
      <c r="H12" s="36"/>
      <c r="I12" s="36"/>
      <c r="J12" s="36"/>
      <c r="K12" s="36"/>
      <c r="L12" s="36" t="s">
        <v>226</v>
      </c>
      <c r="M12" s="36" t="s">
        <v>226</v>
      </c>
      <c r="N12" s="36"/>
      <c r="O12" s="36" t="s">
        <v>226</v>
      </c>
      <c r="P12" s="36" t="s">
        <v>226</v>
      </c>
      <c r="Q12" s="36" t="s">
        <v>226</v>
      </c>
      <c r="R12" s="36" t="s">
        <v>226</v>
      </c>
      <c r="S12" s="36" t="s">
        <v>226</v>
      </c>
      <c r="T12" s="36"/>
      <c r="U12" s="36" t="s">
        <v>226</v>
      </c>
      <c r="V12" s="36" t="s">
        <v>226</v>
      </c>
      <c r="W12" s="2"/>
    </row>
    <row r="13" spans="1:23" x14ac:dyDescent="0.2">
      <c r="A13" s="203">
        <v>30301399</v>
      </c>
      <c r="B13" s="243" t="str">
        <f>VLOOKUP(A13,'Contact JM'!D:U,18,0)</f>
        <v>info@doenersdreefzorg.nl</v>
      </c>
      <c r="C13" s="110" t="s">
        <v>9</v>
      </c>
      <c r="E13" s="85">
        <v>3</v>
      </c>
      <c r="F13" s="1" t="s">
        <v>764</v>
      </c>
      <c r="G13" s="98" t="s">
        <v>626</v>
      </c>
      <c r="H13" s="36" t="s">
        <v>226</v>
      </c>
      <c r="I13" s="36" t="s">
        <v>226</v>
      </c>
      <c r="J13" s="36" t="s">
        <v>226</v>
      </c>
      <c r="K13" s="36" t="s">
        <v>226</v>
      </c>
      <c r="L13" s="36" t="s">
        <v>226</v>
      </c>
      <c r="M13" s="36" t="s">
        <v>226</v>
      </c>
      <c r="N13" s="36"/>
      <c r="O13" s="36" t="s">
        <v>227</v>
      </c>
      <c r="P13" s="36"/>
      <c r="Q13" s="36"/>
      <c r="R13" s="36"/>
      <c r="S13" s="36"/>
      <c r="T13" s="36"/>
      <c r="U13" s="36" t="s">
        <v>226</v>
      </c>
      <c r="V13" s="36" t="s">
        <v>226</v>
      </c>
      <c r="W13" s="1"/>
    </row>
    <row r="14" spans="1:23" x14ac:dyDescent="0.2">
      <c r="A14" s="197">
        <v>6290514</v>
      </c>
      <c r="B14" s="244" t="s">
        <v>271</v>
      </c>
      <c r="C14" s="110" t="s">
        <v>9</v>
      </c>
      <c r="E14" s="85">
        <v>3</v>
      </c>
      <c r="F14" s="1" t="s">
        <v>762</v>
      </c>
      <c r="G14" s="98" t="s">
        <v>627</v>
      </c>
      <c r="H14" s="36" t="s">
        <v>226</v>
      </c>
      <c r="I14" s="36"/>
      <c r="J14" s="36"/>
      <c r="K14" s="36"/>
      <c r="L14" s="36"/>
      <c r="M14" s="36"/>
      <c r="N14" s="36" t="s">
        <v>226</v>
      </c>
      <c r="O14" s="36"/>
      <c r="P14" s="36"/>
      <c r="Q14" s="36"/>
      <c r="R14" s="36"/>
      <c r="S14" s="36"/>
      <c r="T14" s="36"/>
      <c r="U14" s="36" t="s">
        <v>226</v>
      </c>
      <c r="V14" s="36" t="s">
        <v>226</v>
      </c>
      <c r="W14" s="2"/>
    </row>
    <row r="15" spans="1:23" x14ac:dyDescent="0.2">
      <c r="A15" s="197">
        <v>98101564</v>
      </c>
      <c r="B15" s="243" t="str">
        <f>VLOOKUP(A15,'Contact JM'!D:U,12,0)</f>
        <v>s.akabbouz@i4public.nl</v>
      </c>
      <c r="C15" s="110"/>
      <c r="D15" s="85"/>
      <c r="E15" s="85">
        <v>1</v>
      </c>
      <c r="F15" s="87" t="s">
        <v>784</v>
      </c>
      <c r="G15" s="98" t="s">
        <v>792</v>
      </c>
      <c r="H15" s="36" t="s">
        <v>226</v>
      </c>
      <c r="I15" s="36" t="s">
        <v>226</v>
      </c>
      <c r="J15" s="36" t="s">
        <v>226</v>
      </c>
      <c r="K15" s="36" t="s">
        <v>226</v>
      </c>
      <c r="L15" s="36" t="s">
        <v>226</v>
      </c>
      <c r="M15" s="36" t="s">
        <v>226</v>
      </c>
      <c r="N15" s="36"/>
      <c r="O15" s="36"/>
      <c r="P15" s="36"/>
      <c r="Q15" s="36"/>
      <c r="R15" s="36"/>
      <c r="S15" s="2"/>
      <c r="T15" s="36"/>
      <c r="U15" s="36" t="s">
        <v>226</v>
      </c>
      <c r="V15" s="36" t="s">
        <v>226</v>
      </c>
      <c r="W15" s="2"/>
    </row>
    <row r="16" spans="1:23" x14ac:dyDescent="0.2">
      <c r="A16" s="110">
        <v>6290613</v>
      </c>
      <c r="B16" s="243" t="str">
        <f>VLOOKUP(A16,'Contact JM'!D:U,12,0)</f>
        <v>helma.devries@eleos.nl</v>
      </c>
      <c r="C16" s="110" t="s">
        <v>9</v>
      </c>
      <c r="E16" s="85">
        <v>3</v>
      </c>
      <c r="F16" s="87" t="s">
        <v>765</v>
      </c>
      <c r="H16" s="36" t="s">
        <v>811</v>
      </c>
      <c r="I16" s="36" t="s">
        <v>811</v>
      </c>
      <c r="J16" s="36" t="s">
        <v>226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 t="s">
        <v>226</v>
      </c>
      <c r="V16" s="36" t="s">
        <v>226</v>
      </c>
      <c r="W16" s="2"/>
    </row>
    <row r="17" spans="1:23" x14ac:dyDescent="0.2">
      <c r="A17" s="197">
        <v>73731810</v>
      </c>
      <c r="B17" s="243" t="str">
        <f>VLOOKUP(A17,'Contact JM'!D:U,18,0)</f>
        <v>j.verhoef@impegno.nl</v>
      </c>
      <c r="C17" s="110" t="s">
        <v>9</v>
      </c>
      <c r="D17" s="85"/>
      <c r="E17" s="85">
        <v>3</v>
      </c>
      <c r="F17" s="3" t="s">
        <v>42</v>
      </c>
      <c r="G17" s="99" t="s">
        <v>586</v>
      </c>
      <c r="H17" s="36"/>
      <c r="I17" s="36" t="s">
        <v>226</v>
      </c>
      <c r="J17" s="36" t="s">
        <v>226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 t="s">
        <v>226</v>
      </c>
      <c r="V17" s="36" t="s">
        <v>226</v>
      </c>
      <c r="W17" s="1"/>
    </row>
    <row r="18" spans="1:23" x14ac:dyDescent="0.2">
      <c r="A18" s="197">
        <v>41410942</v>
      </c>
      <c r="B18" s="245" t="s">
        <v>258</v>
      </c>
      <c r="C18" s="110" t="s">
        <v>9</v>
      </c>
      <c r="D18" s="85"/>
      <c r="E18" s="85">
        <v>1</v>
      </c>
      <c r="F18" s="1" t="s">
        <v>45</v>
      </c>
      <c r="G18" s="99" t="s">
        <v>587</v>
      </c>
      <c r="H18" s="36" t="s">
        <v>226</v>
      </c>
      <c r="I18" s="36" t="s">
        <v>226</v>
      </c>
      <c r="J18" s="36" t="s">
        <v>226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 t="s">
        <v>226</v>
      </c>
      <c r="V18" s="36" t="s">
        <v>226</v>
      </c>
      <c r="W18" s="1"/>
    </row>
    <row r="19" spans="1:23" x14ac:dyDescent="0.2">
      <c r="A19" s="110">
        <v>73731545</v>
      </c>
      <c r="B19" s="243" t="str">
        <f>VLOOKUP(A19,'Contact JM'!D:U,12,0)</f>
        <v>contractering@leveo.nl</v>
      </c>
      <c r="C19" s="110" t="s">
        <v>9</v>
      </c>
      <c r="D19" s="85"/>
      <c r="E19" s="85">
        <v>3</v>
      </c>
      <c r="F19" s="15" t="s">
        <v>70</v>
      </c>
      <c r="G19" s="99" t="s">
        <v>578</v>
      </c>
      <c r="H19" s="36" t="s">
        <v>226</v>
      </c>
      <c r="I19" s="36"/>
      <c r="J19" s="36" t="s">
        <v>226</v>
      </c>
      <c r="K19" s="36"/>
      <c r="L19" s="36"/>
      <c r="M19" s="36" t="s">
        <v>226</v>
      </c>
      <c r="N19" s="36" t="s">
        <v>226</v>
      </c>
      <c r="O19" s="36" t="s">
        <v>226</v>
      </c>
      <c r="P19" s="36"/>
      <c r="Q19" s="36"/>
      <c r="R19" s="36"/>
      <c r="S19" s="36"/>
      <c r="T19" s="36"/>
      <c r="U19" s="36" t="s">
        <v>226</v>
      </c>
      <c r="V19" s="36" t="s">
        <v>226</v>
      </c>
      <c r="W19" s="1"/>
    </row>
    <row r="20" spans="1:23" x14ac:dyDescent="0.2">
      <c r="A20" s="110">
        <v>72727264</v>
      </c>
      <c r="B20" s="243" t="str">
        <f>VLOOKUP(A20,'Contact JM'!D:U,18,0)</f>
        <v>debbiebrugman@lister.nl</v>
      </c>
      <c r="C20" s="110" t="s">
        <v>9</v>
      </c>
      <c r="D20" s="85"/>
      <c r="E20" s="85">
        <v>1</v>
      </c>
      <c r="F20" s="1" t="s">
        <v>72</v>
      </c>
      <c r="G20" s="99" t="s">
        <v>579</v>
      </c>
      <c r="H20" s="36"/>
      <c r="I20" s="36" t="s">
        <v>226</v>
      </c>
      <c r="J20" s="36" t="s">
        <v>226</v>
      </c>
      <c r="K20" s="36" t="s">
        <v>226</v>
      </c>
      <c r="L20" s="36" t="s">
        <v>226</v>
      </c>
      <c r="M20" s="36"/>
      <c r="N20" s="36"/>
      <c r="O20" s="38" t="s">
        <v>226</v>
      </c>
      <c r="P20" s="38"/>
      <c r="Q20" s="38"/>
      <c r="R20" s="38"/>
      <c r="S20" s="38"/>
      <c r="T20" s="36"/>
      <c r="U20" s="36" t="s">
        <v>226</v>
      </c>
      <c r="V20" s="36" t="s">
        <v>226</v>
      </c>
      <c r="W20" s="1"/>
    </row>
    <row r="21" spans="1:23" ht="15" x14ac:dyDescent="0.25">
      <c r="A21" s="110">
        <v>730936</v>
      </c>
      <c r="B21" s="246" t="s">
        <v>807</v>
      </c>
      <c r="C21" s="110"/>
      <c r="E21" s="85">
        <v>1</v>
      </c>
      <c r="F21" s="15" t="s">
        <v>823</v>
      </c>
      <c r="G21" s="175" t="s">
        <v>824</v>
      </c>
      <c r="H21" s="36"/>
      <c r="I21" s="36"/>
      <c r="J21" s="36"/>
      <c r="K21" s="36"/>
      <c r="L21" s="36"/>
      <c r="M21" s="36" t="s">
        <v>226</v>
      </c>
      <c r="N21" s="36"/>
      <c r="O21" s="38" t="s">
        <v>226</v>
      </c>
      <c r="P21" s="38"/>
      <c r="Q21" s="38"/>
      <c r="R21" s="38"/>
      <c r="S21" s="38"/>
      <c r="T21" s="36"/>
      <c r="U21" s="36" t="s">
        <v>226</v>
      </c>
      <c r="V21" s="36" t="s">
        <v>226</v>
      </c>
      <c r="W21" s="1"/>
    </row>
    <row r="22" spans="1:23" x14ac:dyDescent="0.2">
      <c r="A22" s="110">
        <v>9810022</v>
      </c>
      <c r="B22" s="243" t="str">
        <f>VLOOKUP(A22,'Contact JM'!D:U,18,0)</f>
        <v>trudy@novamatch.nl</v>
      </c>
      <c r="C22" s="110"/>
      <c r="E22" s="85">
        <v>1</v>
      </c>
      <c r="F22" s="79" t="s">
        <v>688</v>
      </c>
      <c r="G22" s="175" t="s">
        <v>686</v>
      </c>
      <c r="H22" s="36"/>
      <c r="I22" s="36"/>
      <c r="J22" s="36"/>
      <c r="K22" s="36" t="s">
        <v>226</v>
      </c>
      <c r="L22" s="36" t="s">
        <v>226</v>
      </c>
      <c r="M22" s="36" t="s">
        <v>226</v>
      </c>
      <c r="N22" s="36"/>
      <c r="O22" s="36" t="s">
        <v>226</v>
      </c>
      <c r="P22" s="36"/>
      <c r="Q22" s="36"/>
      <c r="R22" s="36"/>
      <c r="S22" s="36"/>
      <c r="T22" s="36"/>
      <c r="U22" s="36" t="s">
        <v>226</v>
      </c>
      <c r="V22" s="36" t="s">
        <v>226</v>
      </c>
      <c r="W22" s="2"/>
    </row>
    <row r="23" spans="1:23" x14ac:dyDescent="0.2">
      <c r="A23" s="110">
        <v>73731136</v>
      </c>
      <c r="B23" s="243" t="str">
        <f>VLOOKUP(A23,'Contact JM'!D:U,18,0)</f>
        <v>info@onvergetelijkleven.nl</v>
      </c>
      <c r="C23" s="110" t="s">
        <v>9</v>
      </c>
      <c r="D23" s="85"/>
      <c r="E23" s="85">
        <v>1</v>
      </c>
      <c r="F23" s="15" t="s">
        <v>236</v>
      </c>
      <c r="G23" s="98" t="s">
        <v>580</v>
      </c>
      <c r="H23" s="36"/>
      <c r="I23" s="36"/>
      <c r="J23" s="36"/>
      <c r="K23" s="36" t="s">
        <v>226</v>
      </c>
      <c r="L23" s="36" t="s">
        <v>226</v>
      </c>
      <c r="M23" s="36" t="s">
        <v>226</v>
      </c>
      <c r="N23" s="36"/>
      <c r="O23" s="38" t="s">
        <v>226</v>
      </c>
      <c r="P23" s="38"/>
      <c r="Q23" s="38"/>
      <c r="R23" s="38"/>
      <c r="S23" s="38"/>
      <c r="T23" s="36"/>
      <c r="U23" s="42" t="s">
        <v>226</v>
      </c>
      <c r="V23" s="42" t="s">
        <v>226</v>
      </c>
      <c r="W23" s="1"/>
    </row>
    <row r="24" spans="1:23" x14ac:dyDescent="0.2">
      <c r="A24" s="232">
        <v>73730981</v>
      </c>
      <c r="B24" s="250" t="s">
        <v>838</v>
      </c>
      <c r="C24" s="110"/>
      <c r="E24" s="85">
        <v>1</v>
      </c>
      <c r="F24" s="15" t="s">
        <v>837</v>
      </c>
      <c r="G24" s="152" t="s">
        <v>825</v>
      </c>
      <c r="H24" s="36" t="s">
        <v>226</v>
      </c>
      <c r="I24" s="36" t="s">
        <v>226</v>
      </c>
      <c r="J24" s="36" t="s">
        <v>226</v>
      </c>
      <c r="K24" s="36"/>
      <c r="L24" s="36"/>
      <c r="M24" s="36"/>
      <c r="N24" s="36"/>
      <c r="O24" s="38"/>
      <c r="P24" s="38"/>
      <c r="Q24" s="38"/>
      <c r="R24" s="38"/>
      <c r="S24" s="38"/>
      <c r="T24" s="36"/>
      <c r="U24" s="42" t="s">
        <v>226</v>
      </c>
      <c r="V24" s="42" t="s">
        <v>226</v>
      </c>
      <c r="W24" s="1"/>
    </row>
    <row r="25" spans="1:23" ht="25.5" x14ac:dyDescent="0.2">
      <c r="A25" s="110">
        <v>90038075</v>
      </c>
      <c r="B25" s="244" t="s">
        <v>323</v>
      </c>
      <c r="C25" s="81" t="s">
        <v>680</v>
      </c>
      <c r="D25" s="85"/>
      <c r="E25" s="85">
        <v>3</v>
      </c>
      <c r="F25" s="15" t="s">
        <v>548</v>
      </c>
      <c r="G25" s="98" t="s">
        <v>589</v>
      </c>
      <c r="H25" s="36"/>
      <c r="I25" s="36" t="s">
        <v>226</v>
      </c>
      <c r="J25" s="36" t="s">
        <v>226</v>
      </c>
      <c r="K25" s="36"/>
      <c r="L25" s="36"/>
      <c r="M25" s="36"/>
      <c r="N25" s="36"/>
      <c r="O25" s="38"/>
      <c r="P25" s="38"/>
      <c r="Q25" s="38"/>
      <c r="R25" s="38"/>
      <c r="S25" s="38"/>
      <c r="T25" s="36"/>
      <c r="U25" s="42" t="s">
        <v>226</v>
      </c>
      <c r="V25" s="42" t="s">
        <v>226</v>
      </c>
      <c r="W25" s="1"/>
    </row>
    <row r="26" spans="1:23" x14ac:dyDescent="0.2">
      <c r="A26" s="110">
        <v>98100807</v>
      </c>
      <c r="B26" s="244" t="s">
        <v>294</v>
      </c>
      <c r="C26" s="110"/>
      <c r="D26" s="85"/>
      <c r="E26" s="85">
        <v>1</v>
      </c>
      <c r="F26" s="1" t="s">
        <v>289</v>
      </c>
      <c r="G26" s="100" t="s">
        <v>619</v>
      </c>
      <c r="H26" s="36" t="s">
        <v>226</v>
      </c>
      <c r="I26" s="36" t="s">
        <v>226</v>
      </c>
      <c r="J26" s="36"/>
      <c r="K26" s="36" t="s">
        <v>226</v>
      </c>
      <c r="L26" s="36" t="s">
        <v>226</v>
      </c>
      <c r="M26" s="36"/>
      <c r="N26" s="36"/>
      <c r="O26" s="36"/>
      <c r="P26" s="36"/>
      <c r="Q26" s="36"/>
      <c r="R26" s="36"/>
      <c r="S26" s="36"/>
      <c r="T26" s="36"/>
      <c r="U26" s="38" t="s">
        <v>226</v>
      </c>
      <c r="V26" s="38" t="s">
        <v>226</v>
      </c>
      <c r="W26" s="1"/>
    </row>
    <row r="27" spans="1:23" x14ac:dyDescent="0.2">
      <c r="A27" s="110">
        <v>98098986</v>
      </c>
      <c r="B27" s="243" t="str">
        <f>VLOOKUP(A27,'Contact JM'!D:U,18,0)</f>
        <v>linda@privathuiszorg.nl</v>
      </c>
      <c r="C27" s="110" t="s">
        <v>9</v>
      </c>
      <c r="D27" s="85"/>
      <c r="E27" s="85">
        <v>1</v>
      </c>
      <c r="F27" s="15" t="s">
        <v>81</v>
      </c>
      <c r="G27" s="98" t="s">
        <v>591</v>
      </c>
      <c r="H27" s="36" t="s">
        <v>226</v>
      </c>
      <c r="I27" s="36" t="s">
        <v>226</v>
      </c>
      <c r="J27" s="36" t="s">
        <v>226</v>
      </c>
      <c r="K27" s="36" t="s">
        <v>226</v>
      </c>
      <c r="L27" s="36" t="s">
        <v>226</v>
      </c>
      <c r="M27" s="36" t="s">
        <v>226</v>
      </c>
      <c r="N27" s="36"/>
      <c r="O27" s="37"/>
      <c r="P27" s="37"/>
      <c r="Q27" s="37"/>
      <c r="R27" s="37"/>
      <c r="S27" s="37"/>
      <c r="T27" s="36"/>
      <c r="U27" s="36" t="s">
        <v>226</v>
      </c>
      <c r="V27" s="36" t="s">
        <v>226</v>
      </c>
      <c r="W27" s="1"/>
    </row>
    <row r="28" spans="1:23" x14ac:dyDescent="0.2">
      <c r="A28" s="110">
        <v>98099226</v>
      </c>
      <c r="B28" s="243" t="str">
        <f>VLOOKUP(A28,'Contact JM'!D:U,18,0)</f>
        <v>controller@nah.nl</v>
      </c>
      <c r="C28" s="110" t="s">
        <v>9</v>
      </c>
      <c r="D28" s="85"/>
      <c r="E28" s="85">
        <v>1</v>
      </c>
      <c r="F28" s="15" t="s">
        <v>85</v>
      </c>
      <c r="G28" s="98" t="s">
        <v>590</v>
      </c>
      <c r="H28" s="36"/>
      <c r="I28" s="36"/>
      <c r="J28" s="36" t="s">
        <v>226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 t="s">
        <v>226</v>
      </c>
      <c r="V28" s="36" t="s">
        <v>226</v>
      </c>
      <c r="W28" s="1"/>
    </row>
    <row r="29" spans="1:23" x14ac:dyDescent="0.2">
      <c r="A29" s="110">
        <v>60605681</v>
      </c>
      <c r="B29" s="243" t="str">
        <f>VLOOKUP(A29,'Contact JM'!D:U,18,0)</f>
        <v>secretariaathouten@reinaerde.nl</v>
      </c>
      <c r="C29" s="110" t="s">
        <v>9</v>
      </c>
      <c r="D29" s="85"/>
      <c r="E29" s="85">
        <v>3</v>
      </c>
      <c r="F29" s="1" t="s">
        <v>93</v>
      </c>
      <c r="G29" s="99" t="s">
        <v>597</v>
      </c>
      <c r="H29" s="36" t="s">
        <v>226</v>
      </c>
      <c r="I29" s="36" t="s">
        <v>226</v>
      </c>
      <c r="J29" s="36" t="s">
        <v>226</v>
      </c>
      <c r="K29" s="36" t="s">
        <v>226</v>
      </c>
      <c r="L29" s="36" t="s">
        <v>226</v>
      </c>
      <c r="M29" s="36" t="s">
        <v>226</v>
      </c>
      <c r="N29" s="36" t="s">
        <v>226</v>
      </c>
      <c r="O29" s="38" t="s">
        <v>226</v>
      </c>
      <c r="P29" s="38"/>
      <c r="Q29" s="38"/>
      <c r="R29" s="38"/>
      <c r="S29" s="38"/>
      <c r="T29" s="36"/>
      <c r="U29" s="36" t="s">
        <v>226</v>
      </c>
      <c r="V29" s="36" t="s">
        <v>226</v>
      </c>
      <c r="W29" s="1"/>
    </row>
    <row r="30" spans="1:23" x14ac:dyDescent="0.2">
      <c r="A30" s="134">
        <v>98100242</v>
      </c>
      <c r="B30" s="244" t="s">
        <v>649</v>
      </c>
      <c r="C30" s="134"/>
      <c r="E30" s="85">
        <v>1</v>
      </c>
      <c r="F30" s="1" t="s">
        <v>646</v>
      </c>
      <c r="G30" s="199" t="s">
        <v>746</v>
      </c>
      <c r="H30" s="36" t="s">
        <v>226</v>
      </c>
      <c r="I30" s="36" t="s">
        <v>226</v>
      </c>
      <c r="J30" s="36" t="s">
        <v>226</v>
      </c>
      <c r="K30" s="36"/>
      <c r="L30" s="36"/>
      <c r="M30" s="36"/>
      <c r="N30" s="36"/>
      <c r="O30" s="38"/>
      <c r="P30" s="38"/>
      <c r="Q30" s="38"/>
      <c r="R30" s="38"/>
      <c r="S30" s="38"/>
      <c r="T30" s="36"/>
      <c r="U30" s="36" t="s">
        <v>226</v>
      </c>
      <c r="V30" s="36" t="s">
        <v>226</v>
      </c>
      <c r="W30" s="1"/>
    </row>
    <row r="31" spans="1:23" x14ac:dyDescent="0.2">
      <c r="A31" s="110">
        <v>75750547</v>
      </c>
      <c r="B31" s="243" t="str">
        <f>VLOOKUP(A31,'Contact JM'!D:U,18,0)</f>
        <v>y.dane@rivas.nl</v>
      </c>
      <c r="C31" s="110" t="s">
        <v>9</v>
      </c>
      <c r="D31" s="85"/>
      <c r="E31" s="85">
        <v>1</v>
      </c>
      <c r="F31" s="26" t="s">
        <v>103</v>
      </c>
      <c r="G31" s="98" t="s">
        <v>624</v>
      </c>
      <c r="H31" s="36" t="s">
        <v>226</v>
      </c>
      <c r="I31" s="36"/>
      <c r="J31" s="36"/>
      <c r="K31" s="36" t="s">
        <v>226</v>
      </c>
      <c r="L31" s="36" t="s">
        <v>226</v>
      </c>
      <c r="M31" s="36"/>
      <c r="N31" s="36"/>
      <c r="O31" s="42" t="s">
        <v>226</v>
      </c>
      <c r="P31" s="42"/>
      <c r="Q31" s="42"/>
      <c r="R31" s="42"/>
      <c r="S31" s="42"/>
      <c r="T31" s="36"/>
      <c r="U31" s="36" t="s">
        <v>226</v>
      </c>
      <c r="V31" s="36" t="s">
        <v>226</v>
      </c>
      <c r="W31" s="1"/>
    </row>
    <row r="32" spans="1:23" x14ac:dyDescent="0.2">
      <c r="A32" s="110">
        <v>66662007</v>
      </c>
      <c r="B32" s="245" t="s">
        <v>241</v>
      </c>
      <c r="C32" s="110" t="s">
        <v>9</v>
      </c>
      <c r="D32" s="85"/>
      <c r="E32" s="85">
        <v>1</v>
      </c>
      <c r="F32" s="17" t="s">
        <v>107</v>
      </c>
      <c r="G32" s="99" t="s">
        <v>598</v>
      </c>
      <c r="H32" s="36" t="s">
        <v>226</v>
      </c>
      <c r="I32" s="36"/>
      <c r="J32" s="36"/>
      <c r="K32" s="36" t="s">
        <v>226</v>
      </c>
      <c r="L32" s="36" t="s">
        <v>226</v>
      </c>
      <c r="M32" s="36"/>
      <c r="N32" s="36" t="s">
        <v>226</v>
      </c>
      <c r="O32" s="38" t="s">
        <v>226</v>
      </c>
      <c r="P32" s="38"/>
      <c r="Q32" s="38"/>
      <c r="R32" s="38"/>
      <c r="S32" s="38"/>
      <c r="T32" s="36"/>
      <c r="U32" s="36" t="s">
        <v>226</v>
      </c>
      <c r="V32" s="36" t="s">
        <v>226</v>
      </c>
      <c r="W32" s="1"/>
    </row>
    <row r="33" spans="1:23" x14ac:dyDescent="0.2">
      <c r="A33" s="110">
        <v>65656505</v>
      </c>
      <c r="B33" s="243" t="str">
        <f>VLOOKUP(A33,'Contact JM'!D:U,18,0)</f>
        <v>ageeth.wildeman@abrona.nl</v>
      </c>
      <c r="C33" s="110" t="s">
        <v>9</v>
      </c>
      <c r="D33" s="85"/>
      <c r="E33" s="85">
        <v>1</v>
      </c>
      <c r="F33" s="1" t="s">
        <v>549</v>
      </c>
      <c r="G33" s="99" t="s">
        <v>599</v>
      </c>
      <c r="H33" s="36" t="s">
        <v>227</v>
      </c>
      <c r="I33" s="36" t="s">
        <v>226</v>
      </c>
      <c r="J33" s="36" t="s">
        <v>226</v>
      </c>
      <c r="K33" s="36" t="s">
        <v>226</v>
      </c>
      <c r="L33" s="36" t="s">
        <v>226</v>
      </c>
      <c r="M33" s="36" t="s">
        <v>226</v>
      </c>
      <c r="N33" s="36"/>
      <c r="O33" s="36" t="s">
        <v>226</v>
      </c>
      <c r="P33" s="36"/>
      <c r="Q33" s="36"/>
      <c r="R33" s="36"/>
      <c r="S33" s="36"/>
      <c r="T33" s="36"/>
      <c r="U33" s="36" t="s">
        <v>226</v>
      </c>
      <c r="V33" s="36" t="s">
        <v>226</v>
      </c>
      <c r="W33" s="1"/>
    </row>
    <row r="34" spans="1:23" x14ac:dyDescent="0.2">
      <c r="A34" s="106">
        <v>6290618</v>
      </c>
      <c r="B34" s="243" t="str">
        <f>VLOOKUP(A34,'Contact JM'!D:U,18,0)</f>
        <v>fa@altrecht.nl</v>
      </c>
      <c r="C34" s="109" t="s">
        <v>9</v>
      </c>
      <c r="D34" s="111"/>
      <c r="E34" s="112">
        <v>3</v>
      </c>
      <c r="F34" s="1" t="s">
        <v>663</v>
      </c>
      <c r="G34" s="114" t="s">
        <v>668</v>
      </c>
      <c r="H34" s="36"/>
      <c r="I34" s="36" t="s">
        <v>226</v>
      </c>
      <c r="J34" s="36" t="s">
        <v>226</v>
      </c>
      <c r="K34" s="36" t="s">
        <v>226</v>
      </c>
      <c r="L34" s="36" t="s">
        <v>226</v>
      </c>
      <c r="M34" s="36" t="s">
        <v>226</v>
      </c>
      <c r="N34" s="36"/>
      <c r="O34" s="38" t="s">
        <v>226</v>
      </c>
      <c r="P34" s="38"/>
      <c r="Q34" s="38"/>
      <c r="R34" s="38"/>
      <c r="S34" s="38"/>
      <c r="T34" s="36"/>
      <c r="U34" s="36" t="s">
        <v>226</v>
      </c>
      <c r="V34" s="36" t="s">
        <v>226</v>
      </c>
      <c r="W34" s="1"/>
    </row>
    <row r="35" spans="1:23" x14ac:dyDescent="0.2">
      <c r="A35" s="110">
        <v>6290732</v>
      </c>
      <c r="B35" s="243" t="str">
        <f>VLOOKUP(A35,'Contact JM'!D:U,12,0)</f>
        <v>christel.van.maarseveen@arkin.nl</v>
      </c>
      <c r="C35" s="110" t="s">
        <v>9</v>
      </c>
      <c r="D35" s="85"/>
      <c r="E35" s="112">
        <v>3</v>
      </c>
      <c r="F35" s="15" t="s">
        <v>720</v>
      </c>
      <c r="G35" s="175" t="s">
        <v>747</v>
      </c>
      <c r="H35" s="36"/>
      <c r="I35" s="36"/>
      <c r="J35" s="36" t="s">
        <v>226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 t="s">
        <v>226</v>
      </c>
      <c r="V35" s="36" t="s">
        <v>226</v>
      </c>
      <c r="W35" s="1"/>
    </row>
    <row r="36" spans="1:23" x14ac:dyDescent="0.2">
      <c r="A36" s="110">
        <v>73730937</v>
      </c>
      <c r="B36" s="243" t="str">
        <f>VLOOKUP(A36,'Contact JM'!D:U,18,0)</f>
        <v>roos@baantraject.nl</v>
      </c>
      <c r="C36" s="110" t="s">
        <v>9</v>
      </c>
      <c r="D36" s="85"/>
      <c r="E36" s="85">
        <v>1</v>
      </c>
      <c r="F36" s="15" t="s">
        <v>550</v>
      </c>
      <c r="G36" s="100" t="s">
        <v>620</v>
      </c>
      <c r="H36" s="36" t="s">
        <v>226</v>
      </c>
      <c r="I36" s="36" t="s">
        <v>226</v>
      </c>
      <c r="J36" s="36" t="s">
        <v>226</v>
      </c>
      <c r="K36" s="36" t="s">
        <v>226</v>
      </c>
      <c r="L36" s="36" t="s">
        <v>226</v>
      </c>
      <c r="M36" s="36" t="s">
        <v>226</v>
      </c>
      <c r="N36" s="36"/>
      <c r="O36" s="38" t="s">
        <v>226</v>
      </c>
      <c r="P36" s="38"/>
      <c r="Q36" s="38"/>
      <c r="R36" s="38"/>
      <c r="S36" s="38"/>
      <c r="T36" s="36"/>
      <c r="U36" s="36" t="s">
        <v>226</v>
      </c>
      <c r="V36" s="36" t="s">
        <v>226</v>
      </c>
      <c r="W36" s="1"/>
    </row>
    <row r="37" spans="1:23" x14ac:dyDescent="0.2">
      <c r="A37" s="110">
        <v>60601109</v>
      </c>
      <c r="B37" s="243" t="str">
        <f>VLOOKUP(A37,'Contact JM'!D:U,18,0)</f>
        <v>g.de.kruik@boogh.nl</v>
      </c>
      <c r="C37" s="110" t="s">
        <v>9</v>
      </c>
      <c r="D37" s="85"/>
      <c r="E37" s="85">
        <v>1</v>
      </c>
      <c r="F37" s="15" t="s">
        <v>299</v>
      </c>
      <c r="G37" s="99" t="s">
        <v>600</v>
      </c>
      <c r="H37" s="36"/>
      <c r="I37" s="36"/>
      <c r="J37" s="36" t="s">
        <v>226</v>
      </c>
      <c r="K37" s="36"/>
      <c r="L37" s="36" t="s">
        <v>226</v>
      </c>
      <c r="M37" s="36" t="s">
        <v>226</v>
      </c>
      <c r="N37" s="36"/>
      <c r="O37" s="42" t="s">
        <v>226</v>
      </c>
      <c r="P37" s="42"/>
      <c r="Q37" s="42"/>
      <c r="R37" s="42"/>
      <c r="S37" s="42"/>
      <c r="T37" s="36"/>
      <c r="U37" s="36" t="s">
        <v>226</v>
      </c>
      <c r="V37" s="36" t="s">
        <v>226</v>
      </c>
      <c r="W37" s="1"/>
    </row>
    <row r="38" spans="1:23" x14ac:dyDescent="0.2">
      <c r="A38" s="110">
        <v>30301453</v>
      </c>
      <c r="B38" s="243" t="str">
        <f>VLOOKUP(A38,'Contact JM'!D:U,18,0)</f>
        <v>info@debarrage.nl</v>
      </c>
      <c r="C38" s="110" t="s">
        <v>9</v>
      </c>
      <c r="D38" s="85"/>
      <c r="E38" s="85">
        <v>3</v>
      </c>
      <c r="F38" s="44" t="s">
        <v>551</v>
      </c>
      <c r="G38" s="98" t="s">
        <v>596</v>
      </c>
      <c r="H38" s="36" t="s">
        <v>226</v>
      </c>
      <c r="I38" s="36" t="s">
        <v>226</v>
      </c>
      <c r="J38" s="36" t="s">
        <v>226</v>
      </c>
      <c r="K38" s="36" t="s">
        <v>226</v>
      </c>
      <c r="L38" s="36" t="s">
        <v>226</v>
      </c>
      <c r="M38" s="36" t="s">
        <v>226</v>
      </c>
      <c r="N38" s="36"/>
      <c r="O38" s="42"/>
      <c r="P38" s="42"/>
      <c r="Q38" s="42"/>
      <c r="R38" s="42"/>
      <c r="S38" s="42"/>
      <c r="T38" s="36"/>
      <c r="U38" s="36" t="s">
        <v>226</v>
      </c>
      <c r="V38" s="36" t="s">
        <v>226</v>
      </c>
      <c r="W38" s="1"/>
    </row>
    <row r="39" spans="1:23" x14ac:dyDescent="0.2">
      <c r="A39" s="110">
        <v>73730904</v>
      </c>
      <c r="B39" s="243" t="str">
        <f>VLOOKUP(A39,'Contact JM'!D:U,18,0)</f>
        <v>centraleaanmelding@tussenvoorziening.nl;ingridoudelenferink@tussenvoorziening.nl</v>
      </c>
      <c r="C39" s="110" t="s">
        <v>9</v>
      </c>
      <c r="D39" s="85"/>
      <c r="E39" s="85">
        <v>1</v>
      </c>
      <c r="F39" s="44" t="s">
        <v>752</v>
      </c>
      <c r="G39" s="100" t="s">
        <v>621</v>
      </c>
      <c r="H39" s="36" t="s">
        <v>226</v>
      </c>
      <c r="I39" s="36" t="s">
        <v>226</v>
      </c>
      <c r="J39" s="36" t="s">
        <v>226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 t="s">
        <v>226</v>
      </c>
      <c r="V39" s="36" t="s">
        <v>226</v>
      </c>
      <c r="W39" s="1"/>
    </row>
    <row r="40" spans="1:23" x14ac:dyDescent="0.2">
      <c r="A40" s="110">
        <v>66660928</v>
      </c>
      <c r="B40" s="243" t="str">
        <f>VLOOKUP(A40,'Contact JM'!D:U,12,0)</f>
        <v>wederkerigheid@planet.nl</v>
      </c>
      <c r="C40" s="110" t="s">
        <v>9</v>
      </c>
      <c r="D40" s="85"/>
      <c r="E40" s="85">
        <v>1</v>
      </c>
      <c r="F40" s="1" t="s">
        <v>750</v>
      </c>
      <c r="G40" s="98" t="s">
        <v>595</v>
      </c>
      <c r="H40" s="36"/>
      <c r="I40" s="36"/>
      <c r="J40" s="36"/>
      <c r="K40" s="36" t="s">
        <v>226</v>
      </c>
      <c r="L40" s="36" t="s">
        <v>226</v>
      </c>
      <c r="M40" s="36" t="s">
        <v>226</v>
      </c>
      <c r="N40" s="36"/>
      <c r="O40" s="36" t="s">
        <v>226</v>
      </c>
      <c r="P40" s="36"/>
      <c r="Q40" s="36"/>
      <c r="R40" s="36"/>
      <c r="S40" s="36"/>
      <c r="T40" s="36"/>
      <c r="U40" s="36" t="s">
        <v>226</v>
      </c>
      <c r="V40" s="36" t="s">
        <v>226</v>
      </c>
      <c r="W40" s="1"/>
    </row>
    <row r="41" spans="1:23" x14ac:dyDescent="0.2">
      <c r="A41" s="110">
        <v>73730980</v>
      </c>
      <c r="B41" s="243" t="str">
        <f>VLOOKUP(A41,'Contact JM'!D:U,18,0)</f>
        <v>r.loenen@exodus.nl</v>
      </c>
      <c r="C41" s="110" t="s">
        <v>9</v>
      </c>
      <c r="D41" s="85"/>
      <c r="E41" s="85">
        <v>1</v>
      </c>
      <c r="F41" s="15" t="s">
        <v>554</v>
      </c>
      <c r="G41" s="100" t="s">
        <v>592</v>
      </c>
      <c r="H41" s="36" t="s">
        <v>226</v>
      </c>
      <c r="I41" s="36" t="s">
        <v>226</v>
      </c>
      <c r="J41" s="36" t="s">
        <v>226</v>
      </c>
      <c r="K41" s="36" t="s">
        <v>226</v>
      </c>
      <c r="L41" s="36" t="s">
        <v>226</v>
      </c>
      <c r="M41" s="36" t="s">
        <v>226</v>
      </c>
      <c r="N41" s="36" t="s">
        <v>226</v>
      </c>
      <c r="O41" s="37"/>
      <c r="P41" s="37"/>
      <c r="Q41" s="37"/>
      <c r="R41" s="37"/>
      <c r="S41" s="37"/>
      <c r="T41" s="36"/>
      <c r="U41" s="36" t="s">
        <v>226</v>
      </c>
      <c r="V41" s="36" t="s">
        <v>226</v>
      </c>
      <c r="W41" s="1"/>
    </row>
    <row r="42" spans="1:23" x14ac:dyDescent="0.2">
      <c r="A42" s="110">
        <v>41412410</v>
      </c>
      <c r="B42" s="243" t="str">
        <f>VLOOKUP(A42,'Contact JM'!D:U,18,0)</f>
        <v>info@huisterleede.nl</v>
      </c>
      <c r="C42" s="110" t="s">
        <v>9</v>
      </c>
      <c r="D42" s="85"/>
      <c r="E42" s="85">
        <v>1</v>
      </c>
      <c r="F42" s="47" t="s">
        <v>751</v>
      </c>
      <c r="G42" s="99" t="s">
        <v>594</v>
      </c>
      <c r="H42" s="36" t="s">
        <v>226</v>
      </c>
      <c r="I42" s="36" t="s">
        <v>226</v>
      </c>
      <c r="J42" s="36"/>
      <c r="K42" s="36" t="s">
        <v>226</v>
      </c>
      <c r="L42" s="36" t="s">
        <v>226</v>
      </c>
      <c r="M42" s="36"/>
      <c r="N42" s="36" t="s">
        <v>226</v>
      </c>
      <c r="O42" s="38" t="s">
        <v>226</v>
      </c>
      <c r="P42" s="38"/>
      <c r="Q42" s="38"/>
      <c r="R42" s="38"/>
      <c r="S42" s="38"/>
      <c r="T42" s="36"/>
      <c r="U42" s="42" t="s">
        <v>226</v>
      </c>
      <c r="V42" s="36" t="s">
        <v>226</v>
      </c>
      <c r="W42" s="1"/>
    </row>
    <row r="43" spans="1:23" x14ac:dyDescent="0.2">
      <c r="A43" s="110">
        <v>73732132</v>
      </c>
      <c r="B43" s="244" t="s">
        <v>41</v>
      </c>
      <c r="C43" s="110" t="s">
        <v>9</v>
      </c>
      <c r="D43" s="85"/>
      <c r="E43" s="85">
        <v>3</v>
      </c>
      <c r="F43" s="87" t="s">
        <v>546</v>
      </c>
      <c r="G43" s="98" t="s">
        <v>585</v>
      </c>
      <c r="H43" s="36" t="s">
        <v>226</v>
      </c>
      <c r="I43" s="36" t="s">
        <v>226</v>
      </c>
      <c r="J43" s="36" t="s">
        <v>226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 t="s">
        <v>226</v>
      </c>
      <c r="V43" s="36" t="s">
        <v>226</v>
      </c>
      <c r="W43" s="1"/>
    </row>
    <row r="44" spans="1:23" x14ac:dyDescent="0.2">
      <c r="A44" s="110">
        <v>73730738</v>
      </c>
      <c r="B44" s="243" t="str">
        <f>VLOOKUP(A44,'Contact JM'!D:U,18,0)</f>
        <v>margreet@ibass.nl;info@ibass.nl</v>
      </c>
      <c r="C44" s="110" t="s">
        <v>9</v>
      </c>
      <c r="D44" s="85"/>
      <c r="E44" s="85">
        <v>1</v>
      </c>
      <c r="F44" s="26" t="s">
        <v>556</v>
      </c>
      <c r="G44" s="100" t="s">
        <v>622</v>
      </c>
      <c r="H44" s="36"/>
      <c r="I44" s="36"/>
      <c r="J44" s="36" t="s">
        <v>226</v>
      </c>
      <c r="K44" s="36"/>
      <c r="L44" s="36"/>
      <c r="M44" s="36"/>
      <c r="N44" s="36"/>
      <c r="O44" s="38"/>
      <c r="P44" s="38"/>
      <c r="Q44" s="38"/>
      <c r="R44" s="38"/>
      <c r="S44" s="38"/>
      <c r="T44" s="36"/>
      <c r="U44" s="42" t="s">
        <v>226</v>
      </c>
      <c r="V44" s="36" t="s">
        <v>226</v>
      </c>
      <c r="W44" s="1"/>
    </row>
    <row r="45" spans="1:23" x14ac:dyDescent="0.2">
      <c r="A45" s="197">
        <v>72727305</v>
      </c>
      <c r="B45" s="243" t="str">
        <f>VLOOKUP(A45,'Contact JM'!D:U,12,0)</f>
        <v>r.vaneeden@kwintes.nl</v>
      </c>
      <c r="C45" s="110" t="s">
        <v>9</v>
      </c>
      <c r="D45" s="85"/>
      <c r="E45" s="85">
        <v>1</v>
      </c>
      <c r="F45" s="26" t="s">
        <v>566</v>
      </c>
      <c r="G45" s="99" t="s">
        <v>576</v>
      </c>
      <c r="H45" s="36"/>
      <c r="I45" s="36"/>
      <c r="J45" s="36" t="s">
        <v>226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 t="s">
        <v>226</v>
      </c>
      <c r="V45" s="36" t="s">
        <v>226</v>
      </c>
      <c r="W45" s="1"/>
    </row>
    <row r="46" spans="1:23" x14ac:dyDescent="0.2">
      <c r="A46" s="110">
        <v>98100575</v>
      </c>
      <c r="B46" s="243" t="str">
        <f>VLOOKUP(A46,'Contact JM'!D:U,18,0)</f>
        <v>huib@lapso.nl</v>
      </c>
      <c r="C46" s="110"/>
      <c r="D46" s="85"/>
      <c r="E46" s="85">
        <v>1</v>
      </c>
      <c r="F46" s="198" t="s">
        <v>557</v>
      </c>
      <c r="G46" s="99" t="s">
        <v>593</v>
      </c>
      <c r="H46" s="77"/>
      <c r="I46" s="77"/>
      <c r="J46" s="77"/>
      <c r="K46" s="77" t="s">
        <v>226</v>
      </c>
      <c r="L46" s="77" t="s">
        <v>226</v>
      </c>
      <c r="M46" s="77" t="s">
        <v>226</v>
      </c>
      <c r="N46" s="77"/>
      <c r="O46" s="78" t="s">
        <v>226</v>
      </c>
      <c r="P46" s="78"/>
      <c r="Q46" s="78"/>
      <c r="R46" s="78"/>
      <c r="S46" s="78"/>
      <c r="T46" s="77"/>
      <c r="U46" s="50" t="s">
        <v>226</v>
      </c>
      <c r="V46" s="77" t="s">
        <v>226</v>
      </c>
      <c r="W46" s="1"/>
    </row>
    <row r="47" spans="1:23" x14ac:dyDescent="0.2">
      <c r="A47" s="197">
        <v>98099048</v>
      </c>
      <c r="B47" s="243" t="str">
        <f>VLOOKUP(A47,'Contact JM'!D:U,18,0)</f>
        <v>f.van.de.velde@legerdesheils.nl</v>
      </c>
      <c r="C47" s="110" t="s">
        <v>9</v>
      </c>
      <c r="D47" s="85"/>
      <c r="E47" s="85">
        <v>3</v>
      </c>
      <c r="F47" s="26" t="s">
        <v>547</v>
      </c>
      <c r="G47" s="99" t="s">
        <v>588</v>
      </c>
      <c r="H47" s="36" t="s">
        <v>226</v>
      </c>
      <c r="I47" s="36" t="s">
        <v>226</v>
      </c>
      <c r="J47" s="36" t="s">
        <v>226</v>
      </c>
      <c r="K47" s="36" t="s">
        <v>226</v>
      </c>
      <c r="L47" s="36" t="s">
        <v>226</v>
      </c>
      <c r="M47" s="36" t="s">
        <v>226</v>
      </c>
      <c r="N47" s="36"/>
      <c r="O47" s="37"/>
      <c r="P47" s="37"/>
      <c r="Q47" s="37"/>
      <c r="R47" s="37"/>
      <c r="S47" s="37"/>
      <c r="T47" s="36"/>
      <c r="U47" s="36" t="s">
        <v>226</v>
      </c>
      <c r="V47" s="36" t="s">
        <v>226</v>
      </c>
      <c r="W47" s="1"/>
    </row>
    <row r="48" spans="1:23" x14ac:dyDescent="0.2">
      <c r="A48" s="110">
        <v>65651349</v>
      </c>
      <c r="B48" s="244" t="s">
        <v>161</v>
      </c>
      <c r="C48" s="110" t="s">
        <v>9</v>
      </c>
      <c r="E48" s="85">
        <v>3</v>
      </c>
      <c r="F48" s="1" t="s">
        <v>558</v>
      </c>
      <c r="G48" s="99" t="s">
        <v>601</v>
      </c>
      <c r="H48" s="36" t="s">
        <v>226</v>
      </c>
      <c r="I48" s="36" t="s">
        <v>226</v>
      </c>
      <c r="J48" s="36" t="s">
        <v>226</v>
      </c>
      <c r="K48" s="36" t="s">
        <v>226</v>
      </c>
      <c r="L48" s="36" t="s">
        <v>226</v>
      </c>
      <c r="M48" s="36" t="s">
        <v>226</v>
      </c>
      <c r="N48" s="36" t="s">
        <v>226</v>
      </c>
      <c r="O48" s="38" t="s">
        <v>92</v>
      </c>
      <c r="P48" s="38"/>
      <c r="Q48" s="38"/>
      <c r="R48" s="38"/>
      <c r="S48" s="38"/>
      <c r="T48" s="36"/>
      <c r="U48" s="36" t="s">
        <v>226</v>
      </c>
      <c r="V48" s="36" t="s">
        <v>226</v>
      </c>
      <c r="W48" s="1" t="s">
        <v>228</v>
      </c>
    </row>
    <row r="49" spans="1:28" x14ac:dyDescent="0.2">
      <c r="A49" s="110">
        <v>98099028</v>
      </c>
      <c r="B49" s="243" t="str">
        <f>VLOOKUP(A49,'Contact JM'!D:U,18,0)</f>
        <v>zorgadministratie-wmo@philadelphia.nl</v>
      </c>
      <c r="C49" s="110" t="s">
        <v>9</v>
      </c>
      <c r="D49" s="85"/>
      <c r="E49" s="85">
        <v>1</v>
      </c>
      <c r="F49" s="15" t="s">
        <v>567</v>
      </c>
      <c r="G49" s="98" t="s">
        <v>581</v>
      </c>
      <c r="H49" s="36" t="s">
        <v>226</v>
      </c>
      <c r="I49" s="36" t="s">
        <v>226</v>
      </c>
      <c r="J49" s="36"/>
      <c r="K49" s="36" t="s">
        <v>226</v>
      </c>
      <c r="L49" s="36" t="s">
        <v>226</v>
      </c>
      <c r="M49" s="36"/>
      <c r="N49" s="36"/>
      <c r="O49" s="36"/>
      <c r="P49" s="36"/>
      <c r="Q49" s="36"/>
      <c r="R49" s="36"/>
      <c r="S49" s="36"/>
      <c r="T49" s="36"/>
      <c r="U49" s="36" t="s">
        <v>226</v>
      </c>
      <c r="V49" s="36" t="s">
        <v>226</v>
      </c>
      <c r="W49" s="1"/>
    </row>
    <row r="50" spans="1:28" x14ac:dyDescent="0.2">
      <c r="A50" s="110">
        <v>98099103</v>
      </c>
      <c r="B50" s="243" t="str">
        <f>VLOOKUP(A50,'Contact JM'!D:U,18,0)</f>
        <v>info@profilazorg.nl</v>
      </c>
      <c r="C50" s="110" t="s">
        <v>9</v>
      </c>
      <c r="D50" s="85"/>
      <c r="E50" s="85">
        <v>1</v>
      </c>
      <c r="F50" s="1" t="s">
        <v>753</v>
      </c>
      <c r="G50" s="99" t="s">
        <v>602</v>
      </c>
      <c r="H50" s="36" t="s">
        <v>226</v>
      </c>
      <c r="I50" s="36" t="s">
        <v>226</v>
      </c>
      <c r="J50" s="36" t="s">
        <v>226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42" t="s">
        <v>226</v>
      </c>
      <c r="V50" s="36" t="s">
        <v>226</v>
      </c>
      <c r="W50" s="1"/>
    </row>
    <row r="51" spans="1:28" x14ac:dyDescent="0.2">
      <c r="A51" s="110">
        <v>73731529</v>
      </c>
      <c r="B51" s="243" t="str">
        <f>VLOOKUP(A51,'Contact JM'!D:U,18,0)</f>
        <v>zorg@prokino.nl</v>
      </c>
      <c r="C51" s="110" t="s">
        <v>9</v>
      </c>
      <c r="E51" s="85">
        <v>3</v>
      </c>
      <c r="F51" s="1" t="s">
        <v>793</v>
      </c>
      <c r="G51" s="175" t="s">
        <v>802</v>
      </c>
      <c r="H51" s="36" t="s">
        <v>226</v>
      </c>
      <c r="I51" s="36" t="s">
        <v>226</v>
      </c>
      <c r="J51" s="36" t="s">
        <v>226</v>
      </c>
      <c r="K51" s="36"/>
      <c r="L51" s="36"/>
      <c r="M51" s="36"/>
      <c r="N51" s="36" t="s">
        <v>226</v>
      </c>
      <c r="O51" s="36"/>
      <c r="P51" s="36"/>
      <c r="Q51" s="36"/>
      <c r="R51" s="36"/>
      <c r="S51" s="36"/>
      <c r="T51" s="36"/>
      <c r="U51" s="42" t="s">
        <v>226</v>
      </c>
      <c r="V51" s="36" t="s">
        <v>226</v>
      </c>
      <c r="W51" s="1"/>
    </row>
    <row r="52" spans="1:28" ht="15" customHeight="1" x14ac:dyDescent="0.2">
      <c r="A52" s="4" t="s">
        <v>773</v>
      </c>
      <c r="B52" s="243" t="str">
        <f>VLOOKUP(A52,'Contact JM'!D:U,18,0)</f>
        <v>paw.bijleveld@raz.nl</v>
      </c>
      <c r="C52" s="110"/>
      <c r="D52" s="85"/>
      <c r="E52" s="85">
        <v>1</v>
      </c>
      <c r="F52" s="15" t="s">
        <v>708</v>
      </c>
      <c r="G52" s="98" t="s">
        <v>623</v>
      </c>
      <c r="H52" s="36" t="s">
        <v>226</v>
      </c>
      <c r="I52" s="36" t="s">
        <v>226</v>
      </c>
      <c r="J52" s="36" t="s">
        <v>226</v>
      </c>
      <c r="K52" s="36" t="s">
        <v>226</v>
      </c>
      <c r="L52" s="36" t="s">
        <v>226</v>
      </c>
      <c r="M52" s="36" t="s">
        <v>226</v>
      </c>
      <c r="N52" s="36" t="s">
        <v>226</v>
      </c>
      <c r="O52" s="37"/>
      <c r="P52" s="37"/>
      <c r="Q52" s="37"/>
      <c r="R52" s="37"/>
      <c r="S52" s="37"/>
      <c r="T52" s="36"/>
      <c r="U52" s="37"/>
      <c r="V52" s="36" t="s">
        <v>226</v>
      </c>
      <c r="W52" s="1"/>
      <c r="AB52" s="51"/>
    </row>
    <row r="53" spans="1:28" x14ac:dyDescent="0.2">
      <c r="A53" s="110">
        <v>66662402</v>
      </c>
      <c r="B53" s="243" t="str">
        <f>VLOOKUP(A53,'Contact JM'!D:U,18,0)</f>
        <v>info@syndion.nl</v>
      </c>
      <c r="C53" s="110"/>
      <c r="E53" s="85">
        <v>3</v>
      </c>
      <c r="F53" s="15" t="s">
        <v>229</v>
      </c>
      <c r="G53" s="99" t="s">
        <v>610</v>
      </c>
      <c r="H53" s="36" t="s">
        <v>227</v>
      </c>
      <c r="I53" s="36" t="s">
        <v>226</v>
      </c>
      <c r="J53" s="36" t="s">
        <v>226</v>
      </c>
      <c r="K53" s="36" t="s">
        <v>226</v>
      </c>
      <c r="L53" s="36" t="s">
        <v>226</v>
      </c>
      <c r="M53" s="36" t="s">
        <v>226</v>
      </c>
      <c r="N53" s="36" t="s">
        <v>226</v>
      </c>
      <c r="O53" s="36" t="s">
        <v>226</v>
      </c>
      <c r="P53" s="36"/>
      <c r="Q53" s="36"/>
      <c r="R53" s="36"/>
      <c r="S53" s="36"/>
      <c r="T53" s="36"/>
      <c r="U53" s="36" t="s">
        <v>226</v>
      </c>
      <c r="V53" s="36" t="s">
        <v>226</v>
      </c>
      <c r="W53" s="1"/>
    </row>
    <row r="54" spans="1:28" x14ac:dyDescent="0.2">
      <c r="A54" s="110">
        <v>98100422</v>
      </c>
      <c r="B54" s="243" t="str">
        <f>VLOOKUP(A54,'Contact JM'!D:U,18,0)</f>
        <v>info@talentonen.nl</v>
      </c>
      <c r="C54" s="110"/>
      <c r="D54" s="85"/>
      <c r="E54" s="85">
        <v>1</v>
      </c>
      <c r="F54" s="79" t="s">
        <v>560</v>
      </c>
      <c r="G54" s="11" t="s">
        <v>748</v>
      </c>
      <c r="H54" s="77" t="s">
        <v>226</v>
      </c>
      <c r="I54" s="77" t="s">
        <v>226</v>
      </c>
      <c r="J54" s="77" t="s">
        <v>226</v>
      </c>
      <c r="K54" s="36" t="s">
        <v>226</v>
      </c>
      <c r="L54" s="36" t="s">
        <v>226</v>
      </c>
      <c r="M54" s="36" t="s">
        <v>226</v>
      </c>
      <c r="N54" s="36"/>
      <c r="O54" s="36"/>
      <c r="P54" s="36"/>
      <c r="Q54" s="36"/>
      <c r="R54" s="36"/>
      <c r="S54" s="36"/>
      <c r="T54" s="36"/>
      <c r="U54" s="42" t="s">
        <v>226</v>
      </c>
      <c r="V54" s="36" t="s">
        <v>226</v>
      </c>
      <c r="W54" s="1"/>
    </row>
    <row r="55" spans="1:28" x14ac:dyDescent="0.2">
      <c r="A55" s="110">
        <v>66660808</v>
      </c>
      <c r="B55" s="243" t="str">
        <f>VLOOKUP(A55,'Contact JM'!D:U,12,0)</f>
        <v>i.tevelde@thedinghsweert.nl</v>
      </c>
      <c r="C55" s="110" t="s">
        <v>9</v>
      </c>
      <c r="D55" s="85"/>
      <c r="E55" s="85">
        <v>1</v>
      </c>
      <c r="F55" s="1" t="s">
        <v>754</v>
      </c>
      <c r="G55" s="101" t="s">
        <v>603</v>
      </c>
      <c r="H55" s="36"/>
      <c r="I55" s="36"/>
      <c r="J55" s="36"/>
      <c r="K55" s="36" t="s">
        <v>226</v>
      </c>
      <c r="L55" s="36"/>
      <c r="M55" s="36"/>
      <c r="N55" s="36"/>
      <c r="O55" s="36" t="s">
        <v>226</v>
      </c>
      <c r="P55" s="36"/>
      <c r="Q55" s="36"/>
      <c r="R55" s="36"/>
      <c r="S55" s="36"/>
      <c r="T55" s="36"/>
      <c r="U55" s="36" t="s">
        <v>226</v>
      </c>
      <c r="V55" s="36" t="s">
        <v>226</v>
      </c>
      <c r="W55" s="1"/>
    </row>
    <row r="56" spans="1:28" x14ac:dyDescent="0.2">
      <c r="A56" s="231">
        <v>73730963</v>
      </c>
      <c r="B56" s="63" t="s">
        <v>818</v>
      </c>
      <c r="C56" s="110"/>
      <c r="E56" s="85">
        <v>1</v>
      </c>
      <c r="F56" s="1" t="s">
        <v>812</v>
      </c>
      <c r="G56" s="11" t="s">
        <v>821</v>
      </c>
      <c r="H56" s="36" t="s">
        <v>226</v>
      </c>
      <c r="I56" s="36" t="s">
        <v>226</v>
      </c>
      <c r="J56" s="36" t="s">
        <v>226</v>
      </c>
      <c r="K56" s="36" t="s">
        <v>226</v>
      </c>
      <c r="L56" s="36" t="s">
        <v>226</v>
      </c>
      <c r="M56" s="36" t="s">
        <v>226</v>
      </c>
      <c r="N56" s="36" t="s">
        <v>226</v>
      </c>
      <c r="O56" s="36" t="s">
        <v>226</v>
      </c>
      <c r="P56" s="36"/>
      <c r="Q56" s="36"/>
      <c r="R56" s="36"/>
      <c r="S56" s="36"/>
      <c r="T56" s="36"/>
      <c r="U56" s="36" t="s">
        <v>226</v>
      </c>
      <c r="V56" s="36" t="s">
        <v>226</v>
      </c>
      <c r="W56" s="1"/>
    </row>
    <row r="57" spans="1:28" x14ac:dyDescent="0.2">
      <c r="A57" s="110">
        <v>73730906</v>
      </c>
      <c r="B57" s="243" t="str">
        <f>VLOOKUP(A57,'Contact JM'!D:U,18,0)</f>
        <v>zorgcontracteringtimon@timon.nl</v>
      </c>
      <c r="C57" s="110" t="s">
        <v>9</v>
      </c>
      <c r="E57" s="85">
        <v>3</v>
      </c>
      <c r="F57" s="15" t="s">
        <v>768</v>
      </c>
      <c r="G57" s="152" t="s">
        <v>730</v>
      </c>
      <c r="H57" s="36" t="s">
        <v>226</v>
      </c>
      <c r="I57" s="36"/>
      <c r="J57" s="36" t="s">
        <v>226</v>
      </c>
      <c r="K57" s="36"/>
      <c r="L57" s="36"/>
      <c r="M57" s="36" t="s">
        <v>226</v>
      </c>
      <c r="N57" s="36"/>
      <c r="O57" s="43"/>
      <c r="P57" s="43"/>
      <c r="Q57" s="43"/>
      <c r="R57" s="43"/>
      <c r="S57" s="43"/>
      <c r="T57" s="36"/>
      <c r="U57" s="36" t="s">
        <v>226</v>
      </c>
      <c r="V57" s="36" t="s">
        <v>226</v>
      </c>
      <c r="W57" s="1" t="s">
        <v>234</v>
      </c>
      <c r="X57" s="39" t="s">
        <v>235</v>
      </c>
    </row>
    <row r="58" spans="1:28" x14ac:dyDescent="0.2">
      <c r="A58" s="110">
        <v>98100003</v>
      </c>
      <c r="B58" s="243" t="str">
        <f>VLOOKUP(A58,'Contact JM'!D:U,12,0)</f>
        <v>info@werkaandewinkelvianen.nl</v>
      </c>
      <c r="C58" s="110" t="s">
        <v>9</v>
      </c>
      <c r="D58" s="85"/>
      <c r="E58" s="85">
        <v>1</v>
      </c>
      <c r="F58" s="44" t="s">
        <v>562</v>
      </c>
      <c r="G58" s="11" t="s">
        <v>749</v>
      </c>
      <c r="H58" s="36"/>
      <c r="I58" s="36"/>
      <c r="J58" s="36"/>
      <c r="K58" s="36" t="s">
        <v>226</v>
      </c>
      <c r="L58" s="36" t="s">
        <v>226</v>
      </c>
      <c r="M58" s="36" t="s">
        <v>226</v>
      </c>
      <c r="N58" s="36"/>
      <c r="O58" s="36" t="s">
        <v>226</v>
      </c>
      <c r="P58" s="36"/>
      <c r="Q58" s="36"/>
      <c r="R58" s="36"/>
      <c r="S58" s="36"/>
      <c r="T58" s="36"/>
      <c r="U58" s="36" t="s">
        <v>226</v>
      </c>
      <c r="V58" s="36" t="s">
        <v>226</v>
      </c>
      <c r="W58" s="1"/>
    </row>
    <row r="59" spans="1:28" x14ac:dyDescent="0.2">
      <c r="A59" s="110">
        <v>75750555</v>
      </c>
      <c r="B59" s="243" t="str">
        <f>VLOOKUP(A59,'Contact JM'!D:U,18,0)</f>
        <v>secretariaat@vitras.nl</v>
      </c>
      <c r="C59" s="110" t="s">
        <v>9</v>
      </c>
      <c r="D59" s="85"/>
      <c r="E59" s="85">
        <v>1</v>
      </c>
      <c r="F59" s="44" t="s">
        <v>569</v>
      </c>
      <c r="G59" s="98" t="s">
        <v>607</v>
      </c>
      <c r="H59" s="36" t="s">
        <v>226</v>
      </c>
      <c r="I59" s="36" t="s">
        <v>226</v>
      </c>
      <c r="J59" s="36" t="s">
        <v>226</v>
      </c>
      <c r="K59" s="36" t="s">
        <v>226</v>
      </c>
      <c r="L59" s="36" t="s">
        <v>226</v>
      </c>
      <c r="M59" s="36"/>
      <c r="N59" s="36"/>
      <c r="O59" s="36" t="s">
        <v>226</v>
      </c>
      <c r="P59" s="36"/>
      <c r="Q59" s="36"/>
      <c r="R59" s="36"/>
      <c r="S59" s="36"/>
      <c r="T59" s="36"/>
      <c r="U59" s="36" t="s">
        <v>226</v>
      </c>
      <c r="V59" s="36" t="s">
        <v>226</v>
      </c>
      <c r="W59" s="44"/>
    </row>
    <row r="60" spans="1:28" x14ac:dyDescent="0.2">
      <c r="A60" s="110">
        <v>41410914</v>
      </c>
      <c r="B60" s="243" t="str">
        <f>VLOOKUP(A60,'Contact JM'!D:U,18,0)</f>
        <v>m.saarloos@warandeweb.nl;info@warandeweb.nl</v>
      </c>
      <c r="C60" s="110" t="s">
        <v>9</v>
      </c>
      <c r="D60" s="85"/>
      <c r="E60" s="85">
        <v>1</v>
      </c>
      <c r="F60" s="26" t="s">
        <v>563</v>
      </c>
      <c r="G60" s="98" t="s">
        <v>608</v>
      </c>
      <c r="H60" s="36" t="s">
        <v>226</v>
      </c>
      <c r="I60" s="36" t="s">
        <v>226</v>
      </c>
      <c r="J60" s="36" t="s">
        <v>226</v>
      </c>
      <c r="K60" s="36" t="s">
        <v>226</v>
      </c>
      <c r="L60" s="36" t="s">
        <v>226</v>
      </c>
      <c r="M60" s="36"/>
      <c r="N60" s="36" t="s">
        <v>226</v>
      </c>
      <c r="O60" s="36"/>
      <c r="P60" s="36"/>
      <c r="Q60" s="36"/>
      <c r="R60" s="36"/>
      <c r="S60" s="36"/>
      <c r="T60" s="36"/>
      <c r="U60" s="36" t="s">
        <v>226</v>
      </c>
      <c r="V60" s="36" t="s">
        <v>226</v>
      </c>
      <c r="W60" s="2"/>
    </row>
    <row r="61" spans="1:28" x14ac:dyDescent="0.2">
      <c r="A61" s="110">
        <v>73732414</v>
      </c>
      <c r="B61" s="243" t="str">
        <f>VLOOKUP(A61,'Contact JM'!D:U,18,0)</f>
        <v>info@zbzh.nl</v>
      </c>
      <c r="C61" s="110" t="s">
        <v>9</v>
      </c>
      <c r="D61" s="85"/>
      <c r="E61" s="85">
        <v>3</v>
      </c>
      <c r="F61" s="15" t="s">
        <v>755</v>
      </c>
      <c r="G61" s="99" t="s">
        <v>609</v>
      </c>
      <c r="H61" s="36" t="s">
        <v>226</v>
      </c>
      <c r="I61" s="36"/>
      <c r="J61" s="36"/>
      <c r="K61" s="36" t="s">
        <v>226</v>
      </c>
      <c r="L61" s="36" t="s">
        <v>226</v>
      </c>
      <c r="M61" s="36"/>
      <c r="N61" s="36" t="s">
        <v>226</v>
      </c>
      <c r="O61" s="36" t="s">
        <v>226</v>
      </c>
      <c r="P61" s="36"/>
      <c r="Q61" s="36"/>
      <c r="R61" s="36"/>
      <c r="S61" s="36"/>
      <c r="T61" s="36"/>
      <c r="U61" s="36" t="s">
        <v>226</v>
      </c>
      <c r="V61" s="36" t="s">
        <v>226</v>
      </c>
      <c r="W61" s="2"/>
    </row>
    <row r="62" spans="1:28" x14ac:dyDescent="0.2">
      <c r="A62" s="110">
        <v>75751817</v>
      </c>
      <c r="B62" s="243" t="str">
        <f>VLOOKUP(A62,'Contact JM'!D:U,18,0)</f>
        <v>management@geranos.nl</v>
      </c>
      <c r="C62" s="110" t="s">
        <v>9</v>
      </c>
      <c r="D62" s="85"/>
      <c r="E62" s="85">
        <v>1</v>
      </c>
      <c r="F62" s="1" t="s">
        <v>673</v>
      </c>
      <c r="G62" s="98" t="s">
        <v>616</v>
      </c>
      <c r="H62" s="36" t="s">
        <v>226</v>
      </c>
      <c r="I62" s="36" t="s">
        <v>226</v>
      </c>
      <c r="J62" s="36" t="s">
        <v>226</v>
      </c>
      <c r="K62" s="36" t="s">
        <v>226</v>
      </c>
      <c r="L62" s="36" t="s">
        <v>226</v>
      </c>
      <c r="M62" s="36" t="s">
        <v>226</v>
      </c>
      <c r="N62" s="36"/>
      <c r="O62" s="36"/>
      <c r="P62" s="36"/>
      <c r="Q62" s="36"/>
      <c r="R62" s="36"/>
      <c r="S62" s="36"/>
      <c r="T62" s="36"/>
      <c r="U62" s="36" t="s">
        <v>226</v>
      </c>
      <c r="V62" s="36" t="s">
        <v>226</v>
      </c>
      <c r="W62" s="1"/>
    </row>
    <row r="63" spans="1:28" x14ac:dyDescent="0.2">
      <c r="A63" s="127">
        <v>41410903</v>
      </c>
      <c r="B63" s="243" t="str">
        <f>VLOOKUP(A63,'Contact JM'!D:U,18,0)</f>
        <v>c.pique@zorgspectrum.nl</v>
      </c>
      <c r="C63" s="127" t="s">
        <v>9</v>
      </c>
      <c r="D63" s="121"/>
      <c r="E63" s="121">
        <v>1</v>
      </c>
      <c r="F63" s="1" t="s">
        <v>233</v>
      </c>
      <c r="G63" s="98" t="s">
        <v>617</v>
      </c>
      <c r="H63" s="36" t="s">
        <v>226</v>
      </c>
      <c r="I63" s="36" t="s">
        <v>226</v>
      </c>
      <c r="J63" s="36" t="s">
        <v>226</v>
      </c>
      <c r="K63" s="36" t="s">
        <v>226</v>
      </c>
      <c r="L63" s="36" t="s">
        <v>226</v>
      </c>
      <c r="M63" s="36" t="s">
        <v>227</v>
      </c>
      <c r="N63" s="36" t="s">
        <v>226</v>
      </c>
      <c r="O63" s="36" t="s">
        <v>226</v>
      </c>
      <c r="P63" s="36"/>
      <c r="Q63" s="36"/>
      <c r="R63" s="36"/>
      <c r="S63" s="36"/>
      <c r="T63" s="36"/>
      <c r="U63" s="36" t="s">
        <v>226</v>
      </c>
      <c r="V63" s="36" t="s">
        <v>226</v>
      </c>
      <c r="W63" s="1"/>
    </row>
    <row r="64" spans="1:28" x14ac:dyDescent="0.2">
      <c r="A64" s="110">
        <v>75751981</v>
      </c>
      <c r="B64" s="244" t="s">
        <v>191</v>
      </c>
      <c r="C64" s="110" t="s">
        <v>9</v>
      </c>
      <c r="D64" s="85"/>
      <c r="E64" s="85">
        <v>1</v>
      </c>
      <c r="F64" s="1" t="s">
        <v>230</v>
      </c>
      <c r="G64" s="99" t="s">
        <v>611</v>
      </c>
      <c r="H64" s="36" t="s">
        <v>226</v>
      </c>
      <c r="I64" s="36" t="s">
        <v>226</v>
      </c>
      <c r="J64" s="36" t="s">
        <v>226</v>
      </c>
      <c r="K64" s="36" t="s">
        <v>226</v>
      </c>
      <c r="L64" s="36" t="s">
        <v>226</v>
      </c>
      <c r="M64" s="36" t="s">
        <v>226</v>
      </c>
      <c r="N64" s="36" t="s">
        <v>226</v>
      </c>
      <c r="O64" s="42" t="s">
        <v>226</v>
      </c>
      <c r="P64" s="42"/>
      <c r="Q64" s="42"/>
      <c r="R64" s="42"/>
      <c r="S64" s="42"/>
      <c r="T64" s="36"/>
      <c r="U64" s="36" t="s">
        <v>226</v>
      </c>
      <c r="V64" s="36" t="s">
        <v>226</v>
      </c>
      <c r="W64" s="1"/>
    </row>
    <row r="65" spans="1:24" x14ac:dyDescent="0.2">
      <c r="A65" s="110" t="s">
        <v>702</v>
      </c>
      <c r="B65" s="243" t="e">
        <f>VLOOKUP(A65,'Contact JM'!D:U,18,0)</f>
        <v>#N/A</v>
      </c>
      <c r="C65" s="110"/>
      <c r="D65" s="85"/>
      <c r="E65" s="85">
        <v>1</v>
      </c>
      <c r="F65" s="1" t="s">
        <v>231</v>
      </c>
      <c r="G65" s="98" t="s">
        <v>612</v>
      </c>
      <c r="H65" s="36" t="s">
        <v>226</v>
      </c>
      <c r="I65" s="36" t="s">
        <v>226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 t="s">
        <v>226</v>
      </c>
      <c r="V65" s="36" t="s">
        <v>226</v>
      </c>
      <c r="W65" s="1"/>
    </row>
    <row r="66" spans="1:24" ht="15" x14ac:dyDescent="0.25">
      <c r="A66" s="202">
        <v>75751816</v>
      </c>
      <c r="B66" s="247" t="str">
        <f>VLOOKUP(A66,'Contact JM'!D:U,12,0)</f>
        <v xml:space="preserve">a.oz@thuiszorgmimosa.nl </v>
      </c>
      <c r="C66" s="110" t="s">
        <v>9</v>
      </c>
      <c r="E66" s="85">
        <v>1</v>
      </c>
      <c r="F66" s="26" t="s">
        <v>740</v>
      </c>
      <c r="G66" s="196" t="s">
        <v>741</v>
      </c>
      <c r="H66" s="36" t="s">
        <v>226</v>
      </c>
      <c r="I66" s="36" t="s">
        <v>226</v>
      </c>
      <c r="J66" s="36" t="s">
        <v>226</v>
      </c>
      <c r="K66" s="36" t="s">
        <v>226</v>
      </c>
      <c r="L66" s="36" t="s">
        <v>226</v>
      </c>
      <c r="M66" s="36" t="s">
        <v>226</v>
      </c>
      <c r="N66" s="36" t="s">
        <v>226</v>
      </c>
      <c r="O66" s="36" t="s">
        <v>226</v>
      </c>
      <c r="P66" s="36"/>
      <c r="Q66" s="36"/>
      <c r="R66" s="36"/>
      <c r="S66" s="36"/>
      <c r="T66" s="36"/>
      <c r="U66" s="36" t="s">
        <v>226</v>
      </c>
      <c r="V66" s="36" t="s">
        <v>226</v>
      </c>
      <c r="W66" s="1"/>
    </row>
    <row r="67" spans="1:24" x14ac:dyDescent="0.2">
      <c r="A67" s="110">
        <v>98100117</v>
      </c>
      <c r="B67" s="243" t="str">
        <f>VLOOKUP(A67,'Contact JM'!D:U,12,0)</f>
        <v>ilonja@uitwerking.info</v>
      </c>
      <c r="C67" s="110" t="s">
        <v>9</v>
      </c>
      <c r="D67" s="85"/>
      <c r="E67" s="85">
        <v>1</v>
      </c>
      <c r="F67" s="1" t="s">
        <v>272</v>
      </c>
      <c r="G67" s="101" t="s">
        <v>618</v>
      </c>
      <c r="H67" s="36" t="s">
        <v>226</v>
      </c>
      <c r="I67" s="36" t="s">
        <v>226</v>
      </c>
      <c r="J67" s="36" t="s">
        <v>226</v>
      </c>
      <c r="K67" s="36" t="s">
        <v>226</v>
      </c>
      <c r="L67" s="36" t="s">
        <v>226</v>
      </c>
      <c r="M67" s="36" t="s">
        <v>226</v>
      </c>
      <c r="N67" s="36"/>
      <c r="O67" s="49"/>
      <c r="P67" s="49"/>
      <c r="Q67" s="49"/>
      <c r="R67" s="49"/>
      <c r="S67" s="49"/>
      <c r="T67" s="36"/>
      <c r="U67" s="36" t="s">
        <v>226</v>
      </c>
      <c r="V67" s="36" t="s">
        <v>226</v>
      </c>
      <c r="W67" s="1"/>
      <c r="X67" s="45"/>
    </row>
    <row r="68" spans="1:24" x14ac:dyDescent="0.2">
      <c r="A68" s="110">
        <v>41410932</v>
      </c>
      <c r="B68" s="243" t="str">
        <f>VLOOKUP(A68,'Contact JM'!D:U,18,0)</f>
        <v>Henri.koelewijn@vechtenijssel.nl</v>
      </c>
      <c r="C68" s="110" t="s">
        <v>9</v>
      </c>
      <c r="D68" s="85"/>
      <c r="E68" s="85">
        <v>1</v>
      </c>
      <c r="F68" s="1" t="s">
        <v>232</v>
      </c>
      <c r="G68" s="98" t="s">
        <v>613</v>
      </c>
      <c r="H68" s="36" t="s">
        <v>226</v>
      </c>
      <c r="I68" s="36" t="s">
        <v>226</v>
      </c>
      <c r="J68" s="36" t="s">
        <v>226</v>
      </c>
      <c r="K68" s="36" t="s">
        <v>226</v>
      </c>
      <c r="L68" s="36" t="s">
        <v>226</v>
      </c>
      <c r="M68" s="36" t="s">
        <v>226</v>
      </c>
      <c r="N68" s="36" t="s">
        <v>226</v>
      </c>
      <c r="O68" s="36" t="s">
        <v>226</v>
      </c>
      <c r="P68" s="36"/>
      <c r="Q68" s="36"/>
      <c r="R68" s="36"/>
      <c r="S68" s="36"/>
      <c r="T68" s="36"/>
      <c r="U68" s="36" t="s">
        <v>226</v>
      </c>
      <c r="V68" s="36" t="s">
        <v>226</v>
      </c>
      <c r="W68" s="1"/>
    </row>
    <row r="69" spans="1:24" ht="13.5" customHeight="1" x14ac:dyDescent="0.2">
      <c r="A69" s="110">
        <v>73730821</v>
      </c>
      <c r="B69" s="243" t="str">
        <f>VLOOKUP(A69,'Contact JM'!D:U,12,0)</f>
        <v>informatie@gb-autisme.nl</v>
      </c>
      <c r="C69" s="110" t="s">
        <v>9</v>
      </c>
      <c r="E69" s="85">
        <v>3</v>
      </c>
      <c r="F69" s="3" t="s">
        <v>769</v>
      </c>
      <c r="G69" s="101" t="s">
        <v>605</v>
      </c>
      <c r="H69" s="61" t="s">
        <v>226</v>
      </c>
      <c r="I69" s="61" t="s">
        <v>226</v>
      </c>
      <c r="J69" s="36" t="s">
        <v>226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 t="s">
        <v>226</v>
      </c>
      <c r="V69" s="36" t="s">
        <v>226</v>
      </c>
      <c r="W69" s="1"/>
    </row>
    <row r="70" spans="1:24" x14ac:dyDescent="0.2">
      <c r="A70" s="110">
        <v>98099140</v>
      </c>
      <c r="B70" s="243" t="str">
        <f>VLOOKUP(A70,'Contact JM'!D:U,18,0)</f>
        <v>ida.clausing@wij30.nl;info@wij30.nl</v>
      </c>
      <c r="C70" s="110" t="s">
        <v>9</v>
      </c>
      <c r="D70" s="85"/>
      <c r="E70" s="85">
        <v>1</v>
      </c>
      <c r="F70" s="3" t="s">
        <v>313</v>
      </c>
      <c r="G70" s="98" t="s">
        <v>614</v>
      </c>
      <c r="H70" s="36" t="s">
        <v>226</v>
      </c>
      <c r="I70" s="36" t="s">
        <v>226</v>
      </c>
      <c r="J70" s="36" t="s">
        <v>226</v>
      </c>
      <c r="K70" s="36" t="s">
        <v>226</v>
      </c>
      <c r="L70" s="36" t="s">
        <v>226</v>
      </c>
      <c r="M70" s="36" t="s">
        <v>226</v>
      </c>
      <c r="N70" s="36"/>
      <c r="O70" s="36" t="s">
        <v>226</v>
      </c>
      <c r="P70" s="36"/>
      <c r="Q70" s="36"/>
      <c r="R70" s="36"/>
      <c r="S70" s="36"/>
      <c r="T70" s="36"/>
      <c r="U70" s="38" t="s">
        <v>226</v>
      </c>
      <c r="V70" s="38" t="s">
        <v>226</v>
      </c>
      <c r="W70" s="1"/>
    </row>
    <row r="71" spans="1:24" x14ac:dyDescent="0.2">
      <c r="A71" s="254">
        <v>98099057</v>
      </c>
      <c r="B71" s="173" t="s">
        <v>845</v>
      </c>
      <c r="C71" s="110"/>
      <c r="D71" s="85"/>
      <c r="E71" s="85">
        <v>3</v>
      </c>
      <c r="F71" s="59" t="s">
        <v>322</v>
      </c>
      <c r="G71" s="257" t="s">
        <v>847</v>
      </c>
      <c r="H71" s="36" t="s">
        <v>226</v>
      </c>
      <c r="I71" s="36" t="s">
        <v>226</v>
      </c>
      <c r="J71" s="36" t="s">
        <v>226</v>
      </c>
      <c r="K71" s="36" t="s">
        <v>226</v>
      </c>
      <c r="L71" s="36" t="s">
        <v>226</v>
      </c>
      <c r="M71" s="36" t="s">
        <v>226</v>
      </c>
      <c r="N71" s="36" t="s">
        <v>226</v>
      </c>
      <c r="O71" s="36" t="s">
        <v>226</v>
      </c>
      <c r="P71" s="36"/>
      <c r="Q71" s="36"/>
      <c r="R71" s="36"/>
      <c r="S71" s="36"/>
      <c r="T71" s="36"/>
      <c r="U71" s="38" t="s">
        <v>226</v>
      </c>
      <c r="V71" s="38" t="s">
        <v>226</v>
      </c>
      <c r="W71" s="258" t="s">
        <v>848</v>
      </c>
    </row>
    <row r="72" spans="1:24" x14ac:dyDescent="0.2">
      <c r="A72" s="110">
        <v>98099967</v>
      </c>
      <c r="B72" s="244" t="s">
        <v>247</v>
      </c>
      <c r="C72" s="110" t="s">
        <v>9</v>
      </c>
      <c r="D72" s="85"/>
      <c r="E72" s="85">
        <v>1</v>
      </c>
      <c r="F72" s="1" t="s">
        <v>671</v>
      </c>
      <c r="G72" s="99" t="s">
        <v>615</v>
      </c>
      <c r="H72" s="36" t="s">
        <v>226</v>
      </c>
      <c r="I72" s="36" t="s">
        <v>226</v>
      </c>
      <c r="J72" s="36" t="s">
        <v>226</v>
      </c>
      <c r="K72" s="36" t="s">
        <v>226</v>
      </c>
      <c r="L72" s="36" t="s">
        <v>226</v>
      </c>
      <c r="M72" s="36"/>
      <c r="N72" s="36"/>
      <c r="O72" s="42"/>
      <c r="P72" s="42"/>
      <c r="Q72" s="42"/>
      <c r="R72" s="42"/>
      <c r="S72" s="42"/>
      <c r="T72" s="36"/>
      <c r="U72" s="36" t="s">
        <v>226</v>
      </c>
      <c r="V72" s="36" t="s">
        <v>226</v>
      </c>
      <c r="W72" s="1"/>
    </row>
    <row r="73" spans="1:24" x14ac:dyDescent="0.2">
      <c r="A73" s="110">
        <v>91910211</v>
      </c>
      <c r="B73" s="244" t="s">
        <v>210</v>
      </c>
      <c r="C73" s="110" t="s">
        <v>9</v>
      </c>
      <c r="D73" s="85"/>
      <c r="E73" s="85">
        <v>1</v>
      </c>
      <c r="F73" s="1" t="s">
        <v>205</v>
      </c>
      <c r="G73" s="1" t="s">
        <v>810</v>
      </c>
      <c r="H73" s="36" t="s">
        <v>226</v>
      </c>
      <c r="I73" s="36" t="s">
        <v>226</v>
      </c>
      <c r="J73" s="36" t="s">
        <v>226</v>
      </c>
      <c r="K73" s="36"/>
      <c r="L73" s="36" t="s">
        <v>226</v>
      </c>
      <c r="M73" s="36" t="s">
        <v>226</v>
      </c>
      <c r="N73" s="36"/>
      <c r="O73" s="37"/>
      <c r="P73" s="37"/>
      <c r="Q73" s="37"/>
      <c r="R73" s="37"/>
      <c r="S73" s="37"/>
      <c r="T73" s="36"/>
      <c r="U73" s="36" t="s">
        <v>226</v>
      </c>
      <c r="V73" s="36" t="s">
        <v>226</v>
      </c>
      <c r="W73" s="1"/>
    </row>
    <row r="74" spans="1:24" x14ac:dyDescent="0.2">
      <c r="A74" s="124"/>
      <c r="B74" s="237"/>
      <c r="C74" s="128"/>
      <c r="D74" s="124"/>
      <c r="E74" s="124"/>
    </row>
    <row r="75" spans="1:24" x14ac:dyDescent="0.2">
      <c r="A75" s="122"/>
      <c r="B75" s="238"/>
      <c r="C75" s="129"/>
      <c r="D75" s="122"/>
      <c r="E75" s="122"/>
      <c r="H75" s="45"/>
      <c r="I75" s="45" t="s">
        <v>285</v>
      </c>
    </row>
    <row r="76" spans="1:24" x14ac:dyDescent="0.2">
      <c r="A76" s="122"/>
      <c r="B76" s="238"/>
      <c r="C76" s="129"/>
      <c r="D76" s="122"/>
      <c r="E76" s="122"/>
      <c r="I76" s="45" t="s">
        <v>286</v>
      </c>
    </row>
    <row r="77" spans="1:24" x14ac:dyDescent="0.2">
      <c r="A77" s="122"/>
      <c r="B77" s="238"/>
      <c r="C77" s="129"/>
      <c r="D77" s="122"/>
      <c r="E77" s="122"/>
      <c r="I77" s="45" t="s">
        <v>222</v>
      </c>
    </row>
    <row r="78" spans="1:24" x14ac:dyDescent="0.2">
      <c r="A78" s="122"/>
      <c r="B78" s="238"/>
      <c r="C78" s="129"/>
      <c r="D78" s="122"/>
      <c r="E78" s="122"/>
      <c r="I78" s="45" t="s">
        <v>287</v>
      </c>
    </row>
    <row r="79" spans="1:24" x14ac:dyDescent="0.2">
      <c r="A79" s="122"/>
      <c r="B79" s="238"/>
      <c r="C79" s="129"/>
      <c r="D79" s="122"/>
      <c r="E79" s="122"/>
    </row>
    <row r="80" spans="1:24" x14ac:dyDescent="0.2">
      <c r="A80" s="122"/>
      <c r="B80" s="238"/>
      <c r="C80" s="129"/>
      <c r="D80" s="122"/>
      <c r="E80" s="122"/>
    </row>
    <row r="81" spans="1:10" x14ac:dyDescent="0.2">
      <c r="A81" s="122"/>
      <c r="B81" s="238"/>
      <c r="C81" s="129"/>
      <c r="D81" s="122"/>
      <c r="E81" s="122"/>
      <c r="F81" s="130" t="s">
        <v>701</v>
      </c>
    </row>
    <row r="82" spans="1:10" x14ac:dyDescent="0.2">
      <c r="A82" s="122"/>
      <c r="B82" s="238"/>
      <c r="C82" s="129" t="s">
        <v>9</v>
      </c>
      <c r="D82" s="122"/>
      <c r="E82" s="122"/>
      <c r="F82" t="str">
        <f>"Werk &amp; Begeleiding Flevoland en Gooi BV"</f>
        <v>Werk &amp; Begeleiding Flevoland en Gooi BV</v>
      </c>
      <c r="H82" t="s">
        <v>682</v>
      </c>
    </row>
    <row r="83" spans="1:10" x14ac:dyDescent="0.2">
      <c r="A83" s="122"/>
      <c r="B83" s="238"/>
      <c r="C83" s="129" t="s">
        <v>9</v>
      </c>
      <c r="D83" s="122"/>
      <c r="E83" s="122"/>
      <c r="F83" t="str">
        <f>"De Gelderhorst"</f>
        <v>De Gelderhorst</v>
      </c>
    </row>
    <row r="84" spans="1:10" x14ac:dyDescent="0.2">
      <c r="A84" s="122"/>
      <c r="B84" s="238"/>
      <c r="C84" s="129" t="s">
        <v>9</v>
      </c>
      <c r="D84" s="122"/>
      <c r="E84" s="122"/>
      <c r="F84" t="str">
        <f>"GVT woonlocatie Dodoensserre"</f>
        <v>GVT woonlocatie Dodoensserre</v>
      </c>
    </row>
    <row r="85" spans="1:10" x14ac:dyDescent="0.2">
      <c r="A85" s="122"/>
      <c r="B85" s="238"/>
      <c r="C85" s="129"/>
      <c r="D85" s="122"/>
      <c r="E85" s="122"/>
    </row>
    <row r="86" spans="1:10" x14ac:dyDescent="0.2">
      <c r="A86" s="122"/>
      <c r="B86" s="238"/>
      <c r="C86" s="129"/>
      <c r="D86" s="122"/>
      <c r="E86" s="122"/>
    </row>
    <row r="87" spans="1:10" x14ac:dyDescent="0.2">
      <c r="A87" s="122"/>
      <c r="B87" s="238"/>
      <c r="C87" s="129"/>
      <c r="D87" s="122"/>
      <c r="E87" s="122"/>
    </row>
    <row r="88" spans="1:10" x14ac:dyDescent="0.2">
      <c r="A88" s="122"/>
      <c r="B88" s="238"/>
      <c r="C88" s="129"/>
      <c r="D88" s="122"/>
      <c r="E88" s="122"/>
    </row>
    <row r="89" spans="1:10" x14ac:dyDescent="0.2">
      <c r="A89" s="139"/>
      <c r="B89" s="239"/>
      <c r="C89" s="139"/>
      <c r="D89" s="139"/>
      <c r="E89" s="140"/>
      <c r="F89" s="142" t="s">
        <v>700</v>
      </c>
      <c r="G89" s="142"/>
      <c r="H89" s="140"/>
      <c r="I89" s="140"/>
      <c r="J89" s="140"/>
    </row>
    <row r="90" spans="1:10" x14ac:dyDescent="0.2">
      <c r="A90" s="139">
        <v>40401325</v>
      </c>
      <c r="B90" s="239"/>
      <c r="C90" s="139" t="s">
        <v>697</v>
      </c>
      <c r="D90" s="139"/>
      <c r="E90" s="140"/>
      <c r="F90" s="141" t="s">
        <v>696</v>
      </c>
      <c r="G90" s="167"/>
    </row>
    <row r="91" spans="1:10" x14ac:dyDescent="0.2">
      <c r="A91" s="139">
        <v>73731722</v>
      </c>
      <c r="B91" s="239"/>
      <c r="C91" s="139" t="s">
        <v>697</v>
      </c>
      <c r="D91" s="139"/>
      <c r="E91" s="140"/>
      <c r="F91" s="140" t="s">
        <v>698</v>
      </c>
      <c r="G91" s="140"/>
    </row>
    <row r="92" spans="1:10" x14ac:dyDescent="0.2">
      <c r="A92" s="139">
        <v>66660937</v>
      </c>
      <c r="B92" s="239"/>
      <c r="C92" s="139" t="s">
        <v>697</v>
      </c>
      <c r="D92" s="139"/>
      <c r="E92" s="140"/>
      <c r="F92" s="140" t="s">
        <v>699</v>
      </c>
      <c r="G92" s="140"/>
    </row>
    <row r="93" spans="1:10" x14ac:dyDescent="0.2">
      <c r="A93" s="122"/>
      <c r="B93" s="238"/>
      <c r="C93" s="129"/>
      <c r="D93" s="122"/>
      <c r="E93" s="122"/>
    </row>
    <row r="94" spans="1:10" x14ac:dyDescent="0.2">
      <c r="A94" s="122"/>
      <c r="B94" s="238"/>
      <c r="C94" s="129"/>
      <c r="D94" s="122"/>
      <c r="E94" s="122"/>
    </row>
    <row r="95" spans="1:10" x14ac:dyDescent="0.2">
      <c r="A95" s="123"/>
      <c r="B95" s="240"/>
      <c r="C95" s="129"/>
      <c r="D95" s="122"/>
      <c r="E95" s="122"/>
    </row>
    <row r="96" spans="1:10" x14ac:dyDescent="0.2">
      <c r="A96" s="123"/>
      <c r="B96" s="240"/>
      <c r="C96" s="129"/>
      <c r="D96" s="122"/>
      <c r="E96" s="122"/>
    </row>
    <row r="99" spans="1:3" x14ac:dyDescent="0.2">
      <c r="A99" s="146">
        <v>71</v>
      </c>
      <c r="B99" s="241"/>
      <c r="C99" s="147"/>
    </row>
    <row r="100" spans="1:3" x14ac:dyDescent="0.2">
      <c r="A100" s="148">
        <v>6</v>
      </c>
      <c r="B100" s="240"/>
      <c r="C100" s="149" t="s">
        <v>706</v>
      </c>
    </row>
    <row r="101" spans="1:3" x14ac:dyDescent="0.2">
      <c r="A101" s="148"/>
      <c r="B101" s="240"/>
      <c r="C101" s="149"/>
    </row>
    <row r="102" spans="1:3" x14ac:dyDescent="0.2">
      <c r="A102" s="148">
        <v>1</v>
      </c>
      <c r="B102" s="240"/>
      <c r="C102" s="149" t="s">
        <v>707</v>
      </c>
    </row>
    <row r="103" spans="1:3" x14ac:dyDescent="0.2">
      <c r="A103" s="148"/>
      <c r="B103" s="240"/>
      <c r="C103" s="149"/>
    </row>
    <row r="104" spans="1:3" x14ac:dyDescent="0.2">
      <c r="A104" s="150">
        <f>A99-A100-A101-A102</f>
        <v>64</v>
      </c>
      <c r="B104" s="242"/>
      <c r="C104" s="151"/>
    </row>
  </sheetData>
  <autoFilter ref="A1:S73"/>
  <hyperlinks>
    <hyperlink ref="G19" r:id="rId1"/>
    <hyperlink ref="G23" r:id="rId2"/>
    <hyperlink ref="G17" r:id="rId3"/>
    <hyperlink ref="G18" r:id="rId4"/>
    <hyperlink ref="G28" r:id="rId5"/>
    <hyperlink ref="G27" r:id="rId6"/>
    <hyperlink ref="G46" r:id="rId7"/>
    <hyperlink ref="G42" r:id="rId8"/>
    <hyperlink ref="G29" r:id="rId9"/>
    <hyperlink ref="G31" r:id="rId10"/>
    <hyperlink ref="G32" r:id="rId11"/>
    <hyperlink ref="G33" r:id="rId12"/>
    <hyperlink ref="G48" r:id="rId13"/>
    <hyperlink ref="G50" r:id="rId14"/>
    <hyperlink ref="G55" r:id="rId15"/>
    <hyperlink ref="G54" r:id="rId16"/>
    <hyperlink ref="G69" r:id="rId17"/>
    <hyperlink ref="G58" r:id="rId18"/>
    <hyperlink ref="G59" r:id="rId19"/>
    <hyperlink ref="G60" r:id="rId20"/>
    <hyperlink ref="G61" r:id="rId21"/>
    <hyperlink ref="G67" r:id="rId22"/>
    <hyperlink ref="G70" r:id="rId23"/>
    <hyperlink ref="G11" r:id="rId24"/>
    <hyperlink ref="G34" r:id="rId25"/>
    <hyperlink ref="G22" r:id="rId26" display="http://www.edunova.nl/"/>
    <hyperlink ref="G20" r:id="rId27"/>
    <hyperlink ref="G25" r:id="rId28"/>
    <hyperlink ref="G7" r:id="rId29"/>
    <hyperlink ref="G8" r:id="rId30"/>
    <hyperlink ref="G10" r:id="rId31"/>
    <hyperlink ref="G9" r:id="rId32"/>
    <hyperlink ref="G12" r:id="rId33"/>
    <hyperlink ref="G49" r:id="rId34"/>
    <hyperlink ref="G52" r:id="rId35"/>
    <hyperlink ref="G38" r:id="rId36"/>
    <hyperlink ref="G40" r:id="rId37"/>
    <hyperlink ref="G62" r:id="rId38"/>
    <hyperlink ref="G63" r:id="rId39"/>
    <hyperlink ref="G72" r:id="rId40"/>
    <hyperlink ref="G64" r:id="rId41"/>
    <hyperlink ref="G65" r:id="rId42"/>
    <hyperlink ref="G66" r:id="rId43" display="http://www.thuiszorgmimosa.nl/"/>
    <hyperlink ref="G35" r:id="rId44"/>
    <hyperlink ref="G37" r:id="rId45"/>
    <hyperlink ref="G43" r:id="rId46"/>
    <hyperlink ref="G45" r:id="rId47"/>
    <hyperlink ref="G47" r:id="rId48"/>
    <hyperlink ref="G53" r:id="rId49"/>
    <hyperlink ref="G57" r:id="rId50"/>
    <hyperlink ref="G51" r:id="rId51"/>
    <hyperlink ref="B14" r:id="rId52"/>
    <hyperlink ref="B18" r:id="rId53"/>
    <hyperlink ref="B25" r:id="rId54" display="mailto:info@praktijkpsychomotorischetherapie.nl"/>
    <hyperlink ref="B26" r:id="rId55"/>
    <hyperlink ref="B30" r:id="rId56"/>
    <hyperlink ref="B32" r:id="rId57"/>
    <hyperlink ref="B43" r:id="rId58"/>
    <hyperlink ref="B48" r:id="rId59"/>
    <hyperlink ref="B64" r:id="rId60"/>
    <hyperlink ref="B72" r:id="rId61"/>
    <hyperlink ref="B21" r:id="rId62"/>
    <hyperlink ref="B73" r:id="rId63"/>
    <hyperlink ref="G56" r:id="rId64"/>
    <hyperlink ref="G21" r:id="rId65"/>
    <hyperlink ref="G24" r:id="rId66"/>
    <hyperlink ref="B24" r:id="rId67"/>
    <hyperlink ref="B71" r:id="rId68"/>
    <hyperlink ref="G71" r:id="rId69"/>
  </hyperlinks>
  <pageMargins left="0.7" right="0.7" top="0.75" bottom="0.75" header="0.3" footer="0.3"/>
  <pageSetup paperSize="9" orientation="portrait"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91"/>
  <sheetViews>
    <sheetView tabSelected="1" zoomScale="115" zoomScaleNormal="115" workbookViewId="0">
      <pane xSplit="2" ySplit="7" topLeftCell="C8" activePane="bottomRight" state="frozen"/>
      <selection pane="topRight" activeCell="B1" sqref="B1"/>
      <selection pane="bottomLeft" activeCell="A3" sqref="A3"/>
      <selection pane="bottomRight" activeCell="A91" sqref="A91"/>
    </sheetView>
  </sheetViews>
  <sheetFormatPr defaultRowHeight="12.75" x14ac:dyDescent="0.2"/>
  <cols>
    <col min="1" max="1" width="12.7109375" customWidth="1"/>
    <col min="2" max="2" width="67.5703125" customWidth="1"/>
    <col min="3" max="9" width="10" customWidth="1"/>
    <col min="11" max="11" width="13.28515625" customWidth="1"/>
    <col min="12" max="12" width="12.7109375" customWidth="1"/>
    <col min="13" max="13" width="12.140625" customWidth="1"/>
    <col min="15" max="15" width="54.5703125" bestFit="1" customWidth="1"/>
    <col min="16" max="16" width="55.140625" style="283" bestFit="1" customWidth="1"/>
  </cols>
  <sheetData>
    <row r="1" spans="1:16" ht="18" x14ac:dyDescent="0.25">
      <c r="A1" s="264" t="s">
        <v>891</v>
      </c>
      <c r="B1" s="29"/>
    </row>
    <row r="2" spans="1:16" ht="76.5" x14ac:dyDescent="0.2">
      <c r="A2" s="277"/>
      <c r="B2" s="278" t="s">
        <v>729</v>
      </c>
      <c r="C2" s="102" t="s">
        <v>629</v>
      </c>
      <c r="D2" s="102" t="s">
        <v>630</v>
      </c>
      <c r="E2" s="102" t="s">
        <v>631</v>
      </c>
      <c r="F2" s="10" t="s">
        <v>633</v>
      </c>
      <c r="G2" s="10" t="s">
        <v>634</v>
      </c>
      <c r="H2" s="10" t="s">
        <v>635</v>
      </c>
      <c r="I2" s="13" t="s">
        <v>632</v>
      </c>
      <c r="J2" s="33" t="s">
        <v>223</v>
      </c>
      <c r="K2" s="308" t="str">
        <f>"08A01 Vervoer dagbesteding/-behandeling"</f>
        <v>08A01 Vervoer dagbesteding/-behandeling</v>
      </c>
      <c r="L2" s="308" t="str">
        <f>"08A02 Vervoer dagbesteding GHZ rolstoel extramuraal"</f>
        <v>08A02 Vervoer dagbesteding GHZ rolstoel extramuraal</v>
      </c>
      <c r="M2" s="132" t="str">
        <f>"08A05 Vervoer dagbesteding GGZ"</f>
        <v>08A05 Vervoer dagbesteding GGZ</v>
      </c>
      <c r="N2" s="132" t="str">
        <f>"08A06 Vervoer dagbesteding GHZ extramuraal"</f>
        <v>08A06 Vervoer dagbesteding GHZ extramuraal</v>
      </c>
    </row>
    <row r="3" spans="1:16" s="287" customFormat="1" x14ac:dyDescent="0.2">
      <c r="A3" s="279"/>
      <c r="B3" s="280" t="s">
        <v>887</v>
      </c>
      <c r="C3" s="272">
        <v>40.58</v>
      </c>
      <c r="D3" s="272">
        <v>52.75</v>
      </c>
      <c r="E3" s="272">
        <v>65.94</v>
      </c>
      <c r="F3" s="273">
        <v>29.42</v>
      </c>
      <c r="G3" s="273">
        <v>44.64</v>
      </c>
      <c r="H3" s="273">
        <v>57.83</v>
      </c>
      <c r="I3" s="274">
        <v>168.38</v>
      </c>
      <c r="J3" s="275"/>
      <c r="K3" s="275">
        <v>7.12</v>
      </c>
      <c r="L3" s="275">
        <v>20.29</v>
      </c>
      <c r="M3" s="275">
        <v>6.94</v>
      </c>
      <c r="N3" s="275">
        <v>8.4</v>
      </c>
      <c r="O3" s="45"/>
      <c r="P3" s="283"/>
    </row>
    <row r="4" spans="1:16" x14ac:dyDescent="0.2">
      <c r="A4" s="279"/>
      <c r="B4" s="281" t="s">
        <v>637</v>
      </c>
      <c r="C4" s="118" t="s">
        <v>703</v>
      </c>
      <c r="D4" s="118" t="s">
        <v>703</v>
      </c>
      <c r="E4" s="118" t="s">
        <v>703</v>
      </c>
      <c r="F4" s="119" t="s">
        <v>704</v>
      </c>
      <c r="G4" s="119" t="s">
        <v>704</v>
      </c>
      <c r="H4" s="119" t="s">
        <v>704</v>
      </c>
      <c r="I4" s="117" t="s">
        <v>705</v>
      </c>
      <c r="J4" s="93"/>
      <c r="K4" s="93" t="s">
        <v>705</v>
      </c>
      <c r="L4" s="93" t="s">
        <v>705</v>
      </c>
      <c r="M4" s="93" t="s">
        <v>705</v>
      </c>
      <c r="N4" s="93" t="s">
        <v>705</v>
      </c>
      <c r="O4" s="45"/>
    </row>
    <row r="5" spans="1:16" x14ac:dyDescent="0.2">
      <c r="A5" s="279"/>
      <c r="B5" s="281" t="s">
        <v>638</v>
      </c>
      <c r="C5" s="115" t="str">
        <f>"10A37"</f>
        <v>10A37</v>
      </c>
      <c r="D5" s="115" t="str">
        <f>"10A41"</f>
        <v>10A41</v>
      </c>
      <c r="E5" s="115" t="str">
        <f>"10A45"</f>
        <v>10A45</v>
      </c>
      <c r="F5" s="116" t="str">
        <f>"10A46"</f>
        <v>10A46</v>
      </c>
      <c r="G5" s="116" t="str">
        <f>"10A50"</f>
        <v>10A50</v>
      </c>
      <c r="H5" s="116" t="str">
        <f>"10A54"</f>
        <v>10A54</v>
      </c>
      <c r="I5" s="117" t="s">
        <v>660</v>
      </c>
      <c r="J5" s="46" t="s">
        <v>861</v>
      </c>
      <c r="K5" s="93" t="s">
        <v>652</v>
      </c>
      <c r="L5" s="93" t="s">
        <v>653</v>
      </c>
      <c r="M5" s="93" t="s">
        <v>654</v>
      </c>
      <c r="N5" s="93" t="s">
        <v>655</v>
      </c>
      <c r="O5" s="45"/>
    </row>
    <row r="6" spans="1:16" x14ac:dyDescent="0.2">
      <c r="A6" s="279"/>
      <c r="B6" s="281" t="s">
        <v>639</v>
      </c>
      <c r="C6" s="118">
        <v>403</v>
      </c>
      <c r="D6" s="118">
        <v>404</v>
      </c>
      <c r="E6" s="118">
        <v>405</v>
      </c>
      <c r="F6" s="119">
        <v>411</v>
      </c>
      <c r="G6" s="119">
        <v>412</v>
      </c>
      <c r="H6" s="119">
        <v>416</v>
      </c>
      <c r="I6" s="117">
        <v>447</v>
      </c>
      <c r="J6" s="120"/>
      <c r="K6" s="93">
        <v>441</v>
      </c>
      <c r="L6" s="93">
        <v>440</v>
      </c>
      <c r="M6" s="93">
        <v>438</v>
      </c>
      <c r="N6" s="93">
        <v>439</v>
      </c>
      <c r="O6" s="45"/>
    </row>
    <row r="7" spans="1:16" x14ac:dyDescent="0.2">
      <c r="A7" s="259" t="s">
        <v>565</v>
      </c>
      <c r="B7" s="278" t="s">
        <v>215</v>
      </c>
      <c r="C7" s="30" t="s">
        <v>216</v>
      </c>
      <c r="D7" s="30" t="s">
        <v>217</v>
      </c>
      <c r="E7" s="30" t="s">
        <v>218</v>
      </c>
      <c r="F7" s="31" t="s">
        <v>219</v>
      </c>
      <c r="G7" s="31" t="s">
        <v>220</v>
      </c>
      <c r="H7" s="31" t="s">
        <v>221</v>
      </c>
      <c r="I7" s="32" t="s">
        <v>222</v>
      </c>
      <c r="J7" s="33" t="s">
        <v>223</v>
      </c>
      <c r="K7" s="33"/>
      <c r="L7" s="33"/>
      <c r="M7" s="33"/>
      <c r="N7" s="33"/>
      <c r="O7" s="38"/>
      <c r="P7" s="79"/>
    </row>
    <row r="8" spans="1:16" s="95" customFormat="1" x14ac:dyDescent="0.2">
      <c r="A8" s="268">
        <v>98100026</v>
      </c>
      <c r="B8" s="331" t="s">
        <v>888</v>
      </c>
      <c r="C8" s="329" t="s">
        <v>226</v>
      </c>
      <c r="D8" s="329" t="s">
        <v>226</v>
      </c>
      <c r="E8" s="329" t="s">
        <v>226</v>
      </c>
      <c r="F8" s="329"/>
      <c r="G8" s="329"/>
      <c r="H8" s="329"/>
      <c r="I8" s="329"/>
      <c r="J8" s="329"/>
      <c r="K8" s="329"/>
      <c r="L8" s="329"/>
      <c r="M8" s="329"/>
      <c r="N8" s="329"/>
      <c r="O8" s="330"/>
      <c r="P8" s="79"/>
    </row>
    <row r="9" spans="1:16" s="283" customFormat="1" ht="15" x14ac:dyDescent="0.25">
      <c r="A9" s="332">
        <v>90061399</v>
      </c>
      <c r="B9" s="334" t="s">
        <v>870</v>
      </c>
      <c r="C9" s="50" t="s">
        <v>226</v>
      </c>
      <c r="D9" s="50" t="s">
        <v>226</v>
      </c>
      <c r="E9" s="50" t="s">
        <v>226</v>
      </c>
      <c r="F9" s="50"/>
      <c r="G9" s="50"/>
      <c r="H9" s="50"/>
      <c r="I9" s="50"/>
      <c r="J9" s="50"/>
      <c r="K9" s="50"/>
      <c r="L9" s="50"/>
      <c r="M9" s="50"/>
      <c r="N9" s="50"/>
      <c r="O9" s="323"/>
      <c r="P9" s="333"/>
    </row>
    <row r="10" spans="1:16" s="287" customFormat="1" x14ac:dyDescent="0.2">
      <c r="A10" s="265">
        <v>73730608</v>
      </c>
      <c r="B10" s="14" t="s">
        <v>871</v>
      </c>
      <c r="C10" s="36" t="s">
        <v>226</v>
      </c>
      <c r="D10" s="36" t="s">
        <v>226</v>
      </c>
      <c r="E10" s="36" t="s">
        <v>226</v>
      </c>
      <c r="F10" s="36" t="s">
        <v>226</v>
      </c>
      <c r="G10" s="36" t="s">
        <v>226</v>
      </c>
      <c r="H10" s="36" t="s">
        <v>226</v>
      </c>
      <c r="I10" s="36" t="s">
        <v>226</v>
      </c>
      <c r="J10" s="36"/>
      <c r="K10" s="36" t="s">
        <v>226</v>
      </c>
      <c r="L10" s="36" t="s">
        <v>226</v>
      </c>
      <c r="M10" s="36" t="s">
        <v>226</v>
      </c>
      <c r="N10" s="36" t="s">
        <v>226</v>
      </c>
      <c r="O10" s="314"/>
      <c r="P10" s="313"/>
    </row>
    <row r="11" spans="1:16" x14ac:dyDescent="0.2">
      <c r="A11" s="265">
        <v>90009259</v>
      </c>
      <c r="B11" s="14" t="s">
        <v>758</v>
      </c>
      <c r="C11" s="36" t="s">
        <v>226</v>
      </c>
      <c r="D11" s="36" t="s">
        <v>226</v>
      </c>
      <c r="E11" s="36" t="s">
        <v>226</v>
      </c>
      <c r="F11" s="36" t="s">
        <v>226</v>
      </c>
      <c r="G11" s="36" t="s">
        <v>226</v>
      </c>
      <c r="H11" s="36" t="s">
        <v>226</v>
      </c>
      <c r="I11" s="36"/>
      <c r="J11" s="36" t="s">
        <v>226</v>
      </c>
      <c r="K11" s="36"/>
      <c r="L11" s="36"/>
      <c r="M11" s="36"/>
      <c r="N11" s="36"/>
      <c r="O11" s="14"/>
      <c r="P11" s="289"/>
    </row>
    <row r="12" spans="1:16" x14ac:dyDescent="0.2">
      <c r="A12" s="205">
        <v>98100173</v>
      </c>
      <c r="B12" s="261" t="s">
        <v>874</v>
      </c>
      <c r="C12" s="36"/>
      <c r="D12" s="36"/>
      <c r="E12" s="36"/>
      <c r="F12" s="36"/>
      <c r="G12" s="36" t="s">
        <v>226</v>
      </c>
      <c r="H12" s="36" t="s">
        <v>226</v>
      </c>
      <c r="I12" s="36"/>
      <c r="J12" s="36"/>
      <c r="K12" s="36" t="s">
        <v>226</v>
      </c>
      <c r="L12" s="36" t="s">
        <v>226</v>
      </c>
      <c r="M12" s="36" t="s">
        <v>226</v>
      </c>
      <c r="N12" s="36" t="s">
        <v>226</v>
      </c>
      <c r="O12" s="152"/>
      <c r="P12" s="289"/>
    </row>
    <row r="13" spans="1:16" x14ac:dyDescent="0.2">
      <c r="A13" s="205">
        <v>48485156</v>
      </c>
      <c r="B13" s="11" t="s">
        <v>859</v>
      </c>
      <c r="C13" s="36"/>
      <c r="D13" s="36"/>
      <c r="E13" s="36"/>
      <c r="F13" s="36" t="s">
        <v>226</v>
      </c>
      <c r="G13" s="36" t="s">
        <v>226</v>
      </c>
      <c r="H13" s="36"/>
      <c r="I13" s="36"/>
      <c r="J13" s="36"/>
      <c r="K13" s="36" t="s">
        <v>226</v>
      </c>
      <c r="L13" s="36" t="s">
        <v>226</v>
      </c>
      <c r="M13" s="36"/>
      <c r="N13" s="36"/>
      <c r="O13" s="152"/>
      <c r="P13" s="296"/>
    </row>
    <row r="14" spans="1:16" x14ac:dyDescent="0.2">
      <c r="A14" s="270">
        <v>98102571</v>
      </c>
      <c r="B14" s="11" t="s">
        <v>872</v>
      </c>
      <c r="C14" s="36" t="s">
        <v>226</v>
      </c>
      <c r="D14" s="36" t="s">
        <v>226</v>
      </c>
      <c r="E14" s="36"/>
      <c r="F14" s="36" t="s">
        <v>226</v>
      </c>
      <c r="G14" s="36" t="s">
        <v>226</v>
      </c>
      <c r="H14" s="36"/>
      <c r="I14" s="36"/>
      <c r="J14" s="36"/>
      <c r="K14" s="36"/>
      <c r="L14" s="36"/>
      <c r="M14" s="36"/>
      <c r="N14" s="36"/>
      <c r="O14" s="205"/>
      <c r="P14" s="6"/>
    </row>
    <row r="15" spans="1:16" s="287" customFormat="1" x14ac:dyDescent="0.2">
      <c r="A15" s="194">
        <v>30301399</v>
      </c>
      <c r="B15" s="14" t="s">
        <v>761</v>
      </c>
      <c r="C15" s="36" t="s">
        <v>226</v>
      </c>
      <c r="D15" s="36" t="s">
        <v>226</v>
      </c>
      <c r="E15" s="36" t="s">
        <v>226</v>
      </c>
      <c r="F15" s="36" t="s">
        <v>226</v>
      </c>
      <c r="G15" s="36" t="s">
        <v>226</v>
      </c>
      <c r="H15" s="36" t="s">
        <v>226</v>
      </c>
      <c r="I15" s="36"/>
      <c r="J15" s="36"/>
      <c r="K15" s="36" t="s">
        <v>226</v>
      </c>
      <c r="L15" s="36" t="s">
        <v>226</v>
      </c>
      <c r="M15" s="36" t="s">
        <v>226</v>
      </c>
      <c r="N15" s="36" t="s">
        <v>226</v>
      </c>
      <c r="O15" s="152"/>
      <c r="P15" s="327"/>
    </row>
    <row r="16" spans="1:16" x14ac:dyDescent="0.2">
      <c r="A16" s="309">
        <v>73730441</v>
      </c>
      <c r="B16" s="310" t="s">
        <v>868</v>
      </c>
      <c r="C16" s="291" t="s">
        <v>226</v>
      </c>
      <c r="D16" s="291" t="s">
        <v>226</v>
      </c>
      <c r="E16" s="291" t="s">
        <v>226</v>
      </c>
      <c r="F16" s="291"/>
      <c r="G16" s="291"/>
      <c r="H16" s="291"/>
      <c r="I16" s="291"/>
      <c r="J16" s="291"/>
      <c r="K16" s="291"/>
      <c r="L16" s="291"/>
      <c r="M16" s="291"/>
      <c r="N16" s="291"/>
      <c r="O16" s="303"/>
      <c r="P16" s="301"/>
    </row>
    <row r="17" spans="1:16" s="302" customFormat="1" x14ac:dyDescent="0.2">
      <c r="A17" s="266">
        <v>73730934</v>
      </c>
      <c r="B17" s="262" t="s">
        <v>876</v>
      </c>
      <c r="C17" s="61"/>
      <c r="D17" s="61" t="s">
        <v>226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290"/>
      <c r="P17" s="96"/>
    </row>
    <row r="18" spans="1:16" x14ac:dyDescent="0.2">
      <c r="A18" s="205">
        <v>73730821</v>
      </c>
      <c r="B18" s="6" t="s">
        <v>885</v>
      </c>
      <c r="C18" s="61" t="s">
        <v>226</v>
      </c>
      <c r="D18" s="61" t="s">
        <v>226</v>
      </c>
      <c r="E18" s="36" t="s">
        <v>226</v>
      </c>
      <c r="F18" s="36"/>
      <c r="G18" s="36"/>
      <c r="H18" s="36"/>
      <c r="I18" s="36"/>
      <c r="J18" s="36"/>
      <c r="K18" s="36"/>
      <c r="L18" s="36"/>
      <c r="M18" s="36"/>
      <c r="N18" s="36"/>
      <c r="O18" s="244"/>
      <c r="P18" s="289"/>
    </row>
    <row r="19" spans="1:16" s="288" customFormat="1" ht="15" x14ac:dyDescent="0.2">
      <c r="A19" s="205">
        <v>98101564</v>
      </c>
      <c r="B19" s="262" t="s">
        <v>784</v>
      </c>
      <c r="C19" s="36" t="s">
        <v>226</v>
      </c>
      <c r="D19" s="36" t="s">
        <v>226</v>
      </c>
      <c r="E19" s="36" t="s">
        <v>226</v>
      </c>
      <c r="F19" s="36" t="s">
        <v>226</v>
      </c>
      <c r="G19" s="36" t="s">
        <v>226</v>
      </c>
      <c r="H19" s="36" t="s">
        <v>226</v>
      </c>
      <c r="I19" s="36"/>
      <c r="J19" s="36"/>
      <c r="K19" s="36" t="s">
        <v>226</v>
      </c>
      <c r="L19" s="36"/>
      <c r="M19" s="36"/>
      <c r="N19" s="36"/>
      <c r="O19" s="1"/>
      <c r="P19" s="294"/>
    </row>
    <row r="20" spans="1:16" x14ac:dyDescent="0.2">
      <c r="A20" s="205">
        <v>73731810</v>
      </c>
      <c r="B20" s="6" t="s">
        <v>877</v>
      </c>
      <c r="C20" s="36"/>
      <c r="D20" s="36" t="s">
        <v>226</v>
      </c>
      <c r="E20" s="36" t="s">
        <v>226</v>
      </c>
      <c r="F20" s="36"/>
      <c r="G20" s="36"/>
      <c r="H20" s="36"/>
      <c r="I20" s="36"/>
      <c r="J20" s="36"/>
      <c r="K20" s="36"/>
      <c r="L20" s="36"/>
      <c r="M20" s="36"/>
      <c r="N20" s="36"/>
      <c r="O20" s="175"/>
      <c r="P20" s="282"/>
    </row>
    <row r="21" spans="1:16" x14ac:dyDescent="0.2">
      <c r="A21" s="205">
        <v>41410942</v>
      </c>
      <c r="B21" s="14" t="s">
        <v>45</v>
      </c>
      <c r="C21" s="36" t="s">
        <v>226</v>
      </c>
      <c r="D21" s="36" t="s">
        <v>226</v>
      </c>
      <c r="E21" s="36" t="s">
        <v>860</v>
      </c>
      <c r="F21" s="36"/>
      <c r="G21" s="36"/>
      <c r="H21" s="36"/>
      <c r="I21" s="36"/>
      <c r="J21" s="36"/>
      <c r="K21" s="36"/>
      <c r="L21" s="36"/>
      <c r="M21" s="36"/>
      <c r="N21" s="36"/>
      <c r="O21" s="175"/>
      <c r="P21" s="296"/>
    </row>
    <row r="22" spans="1:16" x14ac:dyDescent="0.2">
      <c r="A22" s="205">
        <v>73731545</v>
      </c>
      <c r="B22" s="6" t="s">
        <v>878</v>
      </c>
      <c r="C22" s="36" t="s">
        <v>226</v>
      </c>
      <c r="D22" s="36"/>
      <c r="E22" s="36" t="s">
        <v>226</v>
      </c>
      <c r="F22" s="36"/>
      <c r="G22" s="36"/>
      <c r="H22" s="36" t="s">
        <v>226</v>
      </c>
      <c r="I22" s="36" t="s">
        <v>226</v>
      </c>
      <c r="J22" s="36" t="s">
        <v>226</v>
      </c>
      <c r="K22" s="36"/>
      <c r="L22" s="36"/>
      <c r="M22" s="36"/>
      <c r="N22" s="36"/>
      <c r="O22" s="175"/>
      <c r="P22" s="289"/>
    </row>
    <row r="23" spans="1:16" x14ac:dyDescent="0.2">
      <c r="A23" s="52">
        <v>73730722</v>
      </c>
      <c r="B23" s="244" t="s">
        <v>858</v>
      </c>
      <c r="C23" s="77" t="s">
        <v>226</v>
      </c>
      <c r="D23" s="77" t="s">
        <v>226</v>
      </c>
      <c r="E23" s="77" t="s">
        <v>226</v>
      </c>
      <c r="F23" s="77" t="s">
        <v>226</v>
      </c>
      <c r="G23" s="77" t="s">
        <v>226</v>
      </c>
      <c r="H23" s="77" t="s">
        <v>226</v>
      </c>
      <c r="I23" s="77"/>
      <c r="J23" s="78"/>
      <c r="K23" s="78" t="s">
        <v>226</v>
      </c>
      <c r="L23" s="78"/>
      <c r="M23" s="78"/>
      <c r="N23" s="78"/>
      <c r="O23" s="323"/>
      <c r="P23" s="52"/>
    </row>
    <row r="24" spans="1:16" x14ac:dyDescent="0.2">
      <c r="A24" s="205">
        <v>98100212</v>
      </c>
      <c r="B24" s="318" t="s">
        <v>879</v>
      </c>
      <c r="C24" s="36"/>
      <c r="D24" s="36"/>
      <c r="E24" s="36"/>
      <c r="F24" s="36" t="s">
        <v>226</v>
      </c>
      <c r="G24" s="36" t="s">
        <v>226</v>
      </c>
      <c r="H24" s="36" t="s">
        <v>226</v>
      </c>
      <c r="I24" s="36"/>
      <c r="J24" s="38" t="s">
        <v>226</v>
      </c>
      <c r="K24" s="38"/>
      <c r="L24" s="38"/>
      <c r="M24" s="38"/>
      <c r="N24" s="38"/>
      <c r="O24" s="175"/>
      <c r="P24" s="293"/>
    </row>
    <row r="25" spans="1:16" s="283" customFormat="1" x14ac:dyDescent="0.2">
      <c r="A25" s="205">
        <v>73731136</v>
      </c>
      <c r="B25" s="6" t="s">
        <v>236</v>
      </c>
      <c r="C25" s="36"/>
      <c r="D25" s="36"/>
      <c r="E25" s="36"/>
      <c r="F25" s="36" t="s">
        <v>226</v>
      </c>
      <c r="G25" s="36" t="s">
        <v>226</v>
      </c>
      <c r="H25" s="36" t="s">
        <v>226</v>
      </c>
      <c r="I25" s="36"/>
      <c r="J25" s="38" t="s">
        <v>226</v>
      </c>
      <c r="K25" s="38"/>
      <c r="L25" s="38"/>
      <c r="M25" s="38"/>
      <c r="N25" s="38"/>
      <c r="O25" s="314"/>
      <c r="P25" s="289"/>
    </row>
    <row r="26" spans="1:16" x14ac:dyDescent="0.2">
      <c r="A26" s="194">
        <v>73730981</v>
      </c>
      <c r="B26" s="319" t="s">
        <v>836</v>
      </c>
      <c r="C26" s="36" t="s">
        <v>226</v>
      </c>
      <c r="D26" s="36" t="s">
        <v>226</v>
      </c>
      <c r="E26" s="36" t="s">
        <v>226</v>
      </c>
      <c r="F26" s="36"/>
      <c r="G26" s="36"/>
      <c r="H26" s="36"/>
      <c r="I26" s="36"/>
      <c r="J26" s="38"/>
      <c r="K26" s="38"/>
      <c r="L26" s="38"/>
      <c r="M26" s="38"/>
      <c r="N26" s="38"/>
      <c r="O26" s="152"/>
      <c r="P26" s="289"/>
    </row>
    <row r="27" spans="1:16" x14ac:dyDescent="0.2">
      <c r="A27" s="205">
        <v>98100807</v>
      </c>
      <c r="B27" s="14" t="s">
        <v>289</v>
      </c>
      <c r="C27" s="36" t="s">
        <v>226</v>
      </c>
      <c r="D27" s="36" t="s">
        <v>226</v>
      </c>
      <c r="E27" s="36" t="s">
        <v>226</v>
      </c>
      <c r="F27" s="36" t="s">
        <v>226</v>
      </c>
      <c r="G27" s="36" t="s">
        <v>226</v>
      </c>
      <c r="H27" s="36" t="s">
        <v>226</v>
      </c>
      <c r="I27" s="36"/>
      <c r="J27" s="36"/>
      <c r="K27" s="36" t="s">
        <v>226</v>
      </c>
      <c r="L27" s="36"/>
      <c r="M27" s="36"/>
      <c r="N27" s="36"/>
      <c r="O27" s="175"/>
      <c r="P27" s="289"/>
    </row>
    <row r="28" spans="1:16" x14ac:dyDescent="0.2">
      <c r="A28" s="205">
        <v>98098986</v>
      </c>
      <c r="B28" s="6" t="s">
        <v>81</v>
      </c>
      <c r="C28" s="36" t="s">
        <v>226</v>
      </c>
      <c r="D28" s="36" t="s">
        <v>226</v>
      </c>
      <c r="E28" s="36" t="s">
        <v>226</v>
      </c>
      <c r="F28" s="36" t="s">
        <v>226</v>
      </c>
      <c r="G28" s="36" t="s">
        <v>226</v>
      </c>
      <c r="H28" s="36" t="s">
        <v>226</v>
      </c>
      <c r="I28" s="36"/>
      <c r="J28" s="38" t="s">
        <v>226</v>
      </c>
      <c r="K28" s="38"/>
      <c r="L28" s="38"/>
      <c r="M28" s="38"/>
      <c r="N28" s="38"/>
      <c r="O28" s="152"/>
      <c r="P28" s="289"/>
    </row>
    <row r="29" spans="1:16" x14ac:dyDescent="0.2">
      <c r="A29" s="205">
        <v>98099226</v>
      </c>
      <c r="B29" s="6" t="s">
        <v>853</v>
      </c>
      <c r="C29" s="36"/>
      <c r="D29" s="36"/>
      <c r="E29" s="36" t="s">
        <v>226</v>
      </c>
      <c r="F29" s="36"/>
      <c r="G29" s="36"/>
      <c r="H29" s="36"/>
      <c r="I29" s="36"/>
      <c r="J29" s="36"/>
      <c r="K29" s="36"/>
      <c r="L29" s="36"/>
      <c r="M29" s="36"/>
      <c r="N29" s="36"/>
      <c r="O29" s="152"/>
      <c r="P29" s="292"/>
    </row>
    <row r="30" spans="1:16" x14ac:dyDescent="0.2">
      <c r="A30" s="194">
        <v>98100242</v>
      </c>
      <c r="B30" s="14" t="s">
        <v>646</v>
      </c>
      <c r="C30" s="36" t="s">
        <v>226</v>
      </c>
      <c r="D30" s="36" t="s">
        <v>226</v>
      </c>
      <c r="E30" s="36" t="s">
        <v>226</v>
      </c>
      <c r="F30" s="36"/>
      <c r="G30" s="36"/>
      <c r="H30" s="36"/>
      <c r="I30" s="36"/>
      <c r="J30" s="38"/>
      <c r="K30" s="38"/>
      <c r="L30" s="38"/>
      <c r="M30" s="38"/>
      <c r="N30" s="38"/>
      <c r="O30" s="14"/>
      <c r="P30" s="289"/>
    </row>
    <row r="31" spans="1:16" x14ac:dyDescent="0.2">
      <c r="A31" s="205">
        <v>66662007</v>
      </c>
      <c r="B31" s="19" t="s">
        <v>107</v>
      </c>
      <c r="C31" s="36" t="s">
        <v>226</v>
      </c>
      <c r="D31" s="36"/>
      <c r="E31" s="36"/>
      <c r="F31" s="36" t="s">
        <v>226</v>
      </c>
      <c r="G31" s="36" t="s">
        <v>226</v>
      </c>
      <c r="H31" s="36"/>
      <c r="I31" s="36" t="s">
        <v>226</v>
      </c>
      <c r="J31" s="38" t="s">
        <v>226</v>
      </c>
      <c r="K31" s="38"/>
      <c r="L31" s="38"/>
      <c r="M31" s="38"/>
      <c r="N31" s="38"/>
      <c r="O31" s="175"/>
      <c r="P31" s="295"/>
    </row>
    <row r="32" spans="1:16" x14ac:dyDescent="0.2">
      <c r="A32" s="205">
        <v>65656505</v>
      </c>
      <c r="B32" s="14" t="s">
        <v>549</v>
      </c>
      <c r="C32" s="36" t="s">
        <v>227</v>
      </c>
      <c r="D32" s="36" t="s">
        <v>226</v>
      </c>
      <c r="E32" s="36" t="s">
        <v>226</v>
      </c>
      <c r="F32" s="36" t="s">
        <v>226</v>
      </c>
      <c r="G32" s="36" t="s">
        <v>226</v>
      </c>
      <c r="H32" s="36" t="s">
        <v>226</v>
      </c>
      <c r="I32" s="36"/>
      <c r="J32" s="36"/>
      <c r="K32" s="36"/>
      <c r="L32" s="36" t="s">
        <v>226</v>
      </c>
      <c r="M32" s="36"/>
      <c r="N32" s="36" t="s">
        <v>226</v>
      </c>
      <c r="O32" s="175"/>
      <c r="P32" s="292"/>
    </row>
    <row r="33" spans="1:16" s="287" customFormat="1" x14ac:dyDescent="0.2">
      <c r="A33" s="205">
        <v>98101617</v>
      </c>
      <c r="B33" s="14" t="s">
        <v>889</v>
      </c>
      <c r="C33" s="36" t="s">
        <v>226</v>
      </c>
      <c r="D33" s="36" t="s">
        <v>226</v>
      </c>
      <c r="E33" s="36" t="s">
        <v>226</v>
      </c>
      <c r="F33" s="36"/>
      <c r="G33" s="36"/>
      <c r="H33" s="36"/>
      <c r="I33" s="36"/>
      <c r="J33" s="36"/>
      <c r="K33" s="36"/>
      <c r="L33" s="36"/>
      <c r="M33" s="36"/>
      <c r="N33" s="36"/>
      <c r="O33" s="175"/>
      <c r="P33" s="292"/>
    </row>
    <row r="34" spans="1:16" x14ac:dyDescent="0.2">
      <c r="A34" s="205">
        <v>30300067</v>
      </c>
      <c r="B34" s="14" t="s">
        <v>760</v>
      </c>
      <c r="C34" s="36"/>
      <c r="D34" s="36"/>
      <c r="E34" s="36"/>
      <c r="F34" s="36" t="s">
        <v>226</v>
      </c>
      <c r="G34" s="36" t="s">
        <v>226</v>
      </c>
      <c r="H34" s="36" t="s">
        <v>226</v>
      </c>
      <c r="I34" s="36"/>
      <c r="J34" s="36" t="s">
        <v>226</v>
      </c>
      <c r="K34" s="36"/>
      <c r="L34" s="36"/>
      <c r="M34" s="36"/>
      <c r="N34" s="36"/>
      <c r="O34" s="98"/>
      <c r="P34" s="289"/>
    </row>
    <row r="35" spans="1:16" x14ac:dyDescent="0.2">
      <c r="A35" s="266">
        <v>75752575</v>
      </c>
      <c r="B35" s="244" t="s">
        <v>865</v>
      </c>
      <c r="C35" s="77"/>
      <c r="D35" s="77"/>
      <c r="E35" s="77"/>
      <c r="F35" s="77" t="s">
        <v>226</v>
      </c>
      <c r="G35" s="77" t="s">
        <v>226</v>
      </c>
      <c r="H35" s="77"/>
      <c r="I35" s="77"/>
      <c r="J35" s="77"/>
      <c r="K35" s="77" t="s">
        <v>226</v>
      </c>
      <c r="L35" s="77"/>
      <c r="M35" s="77"/>
      <c r="N35" s="77"/>
      <c r="O35" s="98"/>
      <c r="P35" s="52"/>
    </row>
    <row r="36" spans="1:16" x14ac:dyDescent="0.2">
      <c r="A36" s="265">
        <v>41410919</v>
      </c>
      <c r="B36" s="260" t="s">
        <v>771</v>
      </c>
      <c r="C36" s="36" t="s">
        <v>226</v>
      </c>
      <c r="D36" s="36" t="s">
        <v>226</v>
      </c>
      <c r="E36" s="36" t="s">
        <v>226</v>
      </c>
      <c r="F36" s="36" t="s">
        <v>226</v>
      </c>
      <c r="G36" s="36" t="s">
        <v>226</v>
      </c>
      <c r="H36" s="36" t="s">
        <v>226</v>
      </c>
      <c r="I36" s="36" t="s">
        <v>226</v>
      </c>
      <c r="J36" s="36"/>
      <c r="K36" s="36" t="s">
        <v>226</v>
      </c>
      <c r="L36" s="36"/>
      <c r="M36" s="36"/>
      <c r="N36" s="36"/>
      <c r="O36" s="152"/>
      <c r="P36" s="289"/>
    </row>
    <row r="37" spans="1:16" s="283" customFormat="1" x14ac:dyDescent="0.2">
      <c r="A37" s="205">
        <v>73730937</v>
      </c>
      <c r="B37" s="6" t="s">
        <v>774</v>
      </c>
      <c r="C37" s="36" t="s">
        <v>226</v>
      </c>
      <c r="D37" s="36" t="s">
        <v>226</v>
      </c>
      <c r="E37" s="36" t="s">
        <v>226</v>
      </c>
      <c r="F37" s="36" t="s">
        <v>226</v>
      </c>
      <c r="G37" s="36" t="s">
        <v>226</v>
      </c>
      <c r="H37" s="36" t="s">
        <v>226</v>
      </c>
      <c r="I37" s="36"/>
      <c r="J37" s="38" t="s">
        <v>226</v>
      </c>
      <c r="K37" s="38"/>
      <c r="L37" s="38"/>
      <c r="M37" s="38"/>
      <c r="N37" s="38"/>
      <c r="O37" s="175"/>
      <c r="P37" s="289"/>
    </row>
    <row r="38" spans="1:16" x14ac:dyDescent="0.2">
      <c r="A38" s="205">
        <v>72727264</v>
      </c>
      <c r="B38" s="14" t="s">
        <v>857</v>
      </c>
      <c r="C38" s="36" t="s">
        <v>226</v>
      </c>
      <c r="D38" s="36" t="s">
        <v>226</v>
      </c>
      <c r="E38" s="36" t="s">
        <v>226</v>
      </c>
      <c r="F38" s="36" t="s">
        <v>226</v>
      </c>
      <c r="G38" s="36" t="s">
        <v>226</v>
      </c>
      <c r="H38" s="36" t="s">
        <v>226</v>
      </c>
      <c r="I38" s="36"/>
      <c r="J38" s="38"/>
      <c r="K38" s="38" t="s">
        <v>226</v>
      </c>
      <c r="L38" s="38"/>
      <c r="M38" s="38" t="s">
        <v>226</v>
      </c>
      <c r="N38" s="38"/>
      <c r="O38" s="175"/>
      <c r="P38" s="289"/>
    </row>
    <row r="39" spans="1:16" x14ac:dyDescent="0.2">
      <c r="A39" s="205">
        <v>60601109</v>
      </c>
      <c r="B39" s="6" t="s">
        <v>856</v>
      </c>
      <c r="C39" s="36"/>
      <c r="D39" s="36" t="s">
        <v>226</v>
      </c>
      <c r="E39" s="36" t="s">
        <v>226</v>
      </c>
      <c r="F39" s="36"/>
      <c r="G39" s="36" t="s">
        <v>226</v>
      </c>
      <c r="H39" s="36" t="s">
        <v>226</v>
      </c>
      <c r="I39" s="36"/>
      <c r="J39" s="42"/>
      <c r="K39" s="42"/>
      <c r="L39" s="42" t="s">
        <v>226</v>
      </c>
      <c r="M39" s="42"/>
      <c r="N39" s="42" t="s">
        <v>226</v>
      </c>
      <c r="O39" s="175"/>
      <c r="P39" s="79"/>
    </row>
    <row r="40" spans="1:16" x14ac:dyDescent="0.2">
      <c r="A40" s="205">
        <v>30301453</v>
      </c>
      <c r="B40" s="261" t="s">
        <v>551</v>
      </c>
      <c r="C40" s="36" t="s">
        <v>226</v>
      </c>
      <c r="D40" s="36" t="s">
        <v>226</v>
      </c>
      <c r="E40" s="36" t="s">
        <v>226</v>
      </c>
      <c r="F40" s="36" t="s">
        <v>226</v>
      </c>
      <c r="G40" s="36" t="s">
        <v>226</v>
      </c>
      <c r="H40" s="36" t="s">
        <v>226</v>
      </c>
      <c r="I40" s="36"/>
      <c r="J40" s="42" t="s">
        <v>226</v>
      </c>
      <c r="K40" s="42"/>
      <c r="L40" s="42"/>
      <c r="M40" s="42"/>
      <c r="N40" s="42"/>
      <c r="O40" s="152"/>
      <c r="P40" s="79"/>
    </row>
    <row r="41" spans="1:16" x14ac:dyDescent="0.2">
      <c r="A41" s="205">
        <v>73730904</v>
      </c>
      <c r="B41" s="261" t="s">
        <v>752</v>
      </c>
      <c r="C41" s="36" t="s">
        <v>226</v>
      </c>
      <c r="D41" s="36" t="s">
        <v>226</v>
      </c>
      <c r="E41" s="36" t="s">
        <v>226</v>
      </c>
      <c r="F41" s="36"/>
      <c r="G41" s="36"/>
      <c r="H41" s="36"/>
      <c r="I41" s="36"/>
      <c r="J41" s="36"/>
      <c r="K41" s="36"/>
      <c r="L41" s="36"/>
      <c r="M41" s="36"/>
      <c r="N41" s="36"/>
      <c r="O41" s="175"/>
      <c r="P41" s="292"/>
    </row>
    <row r="42" spans="1:16" x14ac:dyDescent="0.2">
      <c r="A42" s="205">
        <v>66660928</v>
      </c>
      <c r="B42" s="14" t="s">
        <v>750</v>
      </c>
      <c r="C42" s="36"/>
      <c r="D42" s="36"/>
      <c r="E42" s="36"/>
      <c r="F42" s="36" t="s">
        <v>226</v>
      </c>
      <c r="G42" s="36" t="s">
        <v>226</v>
      </c>
      <c r="H42" s="36" t="s">
        <v>226</v>
      </c>
      <c r="I42" s="36"/>
      <c r="J42" s="36" t="s">
        <v>226</v>
      </c>
      <c r="K42" s="36"/>
      <c r="L42" s="36"/>
      <c r="M42" s="36"/>
      <c r="N42" s="36"/>
      <c r="O42" s="152"/>
      <c r="P42" s="14"/>
    </row>
    <row r="43" spans="1:16" x14ac:dyDescent="0.2">
      <c r="A43" s="205">
        <v>73732414</v>
      </c>
      <c r="B43" s="6" t="s">
        <v>883</v>
      </c>
      <c r="C43" s="36" t="s">
        <v>226</v>
      </c>
      <c r="D43" s="36"/>
      <c r="E43" s="36"/>
      <c r="F43" s="36" t="s">
        <v>226</v>
      </c>
      <c r="G43" s="36" t="s">
        <v>226</v>
      </c>
      <c r="H43" s="36"/>
      <c r="I43" s="36" t="s">
        <v>226</v>
      </c>
      <c r="J43" s="36"/>
      <c r="K43" s="36" t="s">
        <v>226</v>
      </c>
      <c r="L43" s="36"/>
      <c r="M43" s="36" t="s">
        <v>226</v>
      </c>
      <c r="N43" s="36" t="s">
        <v>226</v>
      </c>
      <c r="O43" s="175"/>
      <c r="P43" s="328"/>
    </row>
    <row r="44" spans="1:16" x14ac:dyDescent="0.2">
      <c r="A44" s="205">
        <v>6290514</v>
      </c>
      <c r="B44" s="14" t="s">
        <v>762</v>
      </c>
      <c r="C44" s="36" t="s">
        <v>226</v>
      </c>
      <c r="D44" s="36"/>
      <c r="E44" s="36"/>
      <c r="F44" s="36"/>
      <c r="G44" s="36"/>
      <c r="H44" s="36"/>
      <c r="I44" s="36" t="s">
        <v>226</v>
      </c>
      <c r="J44" s="36"/>
      <c r="K44" s="36"/>
      <c r="L44" s="36"/>
      <c r="M44" s="36"/>
      <c r="N44" s="36"/>
      <c r="O44" s="152"/>
      <c r="P44" s="289"/>
    </row>
    <row r="45" spans="1:16" x14ac:dyDescent="0.2">
      <c r="A45" s="205">
        <v>73730980</v>
      </c>
      <c r="B45" s="6" t="s">
        <v>767</v>
      </c>
      <c r="C45" s="36" t="s">
        <v>226</v>
      </c>
      <c r="D45" s="36" t="s">
        <v>226</v>
      </c>
      <c r="E45" s="36" t="s">
        <v>226</v>
      </c>
      <c r="F45" s="36" t="s">
        <v>226</v>
      </c>
      <c r="G45" s="36" t="s">
        <v>226</v>
      </c>
      <c r="H45" s="36" t="s">
        <v>226</v>
      </c>
      <c r="I45" s="36" t="s">
        <v>226</v>
      </c>
      <c r="J45" s="38" t="s">
        <v>226</v>
      </c>
      <c r="K45" s="38"/>
      <c r="L45" s="38"/>
      <c r="M45" s="38"/>
      <c r="N45" s="38"/>
      <c r="O45" s="175"/>
      <c r="P45" s="79"/>
    </row>
    <row r="46" spans="1:16" s="288" customFormat="1" x14ac:dyDescent="0.2">
      <c r="A46" s="205">
        <v>6290613</v>
      </c>
      <c r="B46" s="321" t="s">
        <v>875</v>
      </c>
      <c r="C46" s="36"/>
      <c r="D46" s="36"/>
      <c r="E46" s="36" t="s">
        <v>226</v>
      </c>
      <c r="F46" s="36"/>
      <c r="G46" s="36"/>
      <c r="H46" s="36"/>
      <c r="I46" s="36"/>
      <c r="J46" s="36"/>
      <c r="K46" s="36"/>
      <c r="L46" s="36"/>
      <c r="M46" s="36"/>
      <c r="N46" s="36"/>
      <c r="O46" s="175"/>
      <c r="P46" s="292"/>
    </row>
    <row r="47" spans="1:16" x14ac:dyDescent="0.2">
      <c r="A47" s="205">
        <v>75751981</v>
      </c>
      <c r="B47" s="263" t="s">
        <v>884</v>
      </c>
      <c r="C47" s="36" t="s">
        <v>226</v>
      </c>
      <c r="D47" s="36" t="s">
        <v>226</v>
      </c>
      <c r="E47" s="36" t="s">
        <v>226</v>
      </c>
      <c r="F47" s="36" t="s">
        <v>226</v>
      </c>
      <c r="G47" s="36" t="s">
        <v>226</v>
      </c>
      <c r="H47" s="36" t="s">
        <v>226</v>
      </c>
      <c r="I47" s="36" t="s">
        <v>226</v>
      </c>
      <c r="J47" s="42" t="s">
        <v>226</v>
      </c>
      <c r="K47" s="42"/>
      <c r="L47" s="42"/>
      <c r="M47" s="42"/>
      <c r="N47" s="42"/>
      <c r="O47" s="298"/>
      <c r="P47" s="289"/>
    </row>
    <row r="48" spans="1:16" x14ac:dyDescent="0.2">
      <c r="A48" s="267">
        <v>98099658</v>
      </c>
      <c r="B48" s="286" t="s">
        <v>867</v>
      </c>
      <c r="C48" s="61"/>
      <c r="D48" s="61"/>
      <c r="E48" s="61"/>
      <c r="F48" s="61"/>
      <c r="G48" s="61" t="s">
        <v>226</v>
      </c>
      <c r="H48" s="61"/>
      <c r="I48" s="61"/>
      <c r="J48" s="311"/>
      <c r="K48" s="311" t="s">
        <v>226</v>
      </c>
      <c r="L48" s="311" t="s">
        <v>226</v>
      </c>
      <c r="M48" s="311" t="s">
        <v>226</v>
      </c>
      <c r="N48" s="311" t="s">
        <v>226</v>
      </c>
      <c r="O48" s="175"/>
      <c r="P48" s="79"/>
    </row>
    <row r="49" spans="1:16" x14ac:dyDescent="0.2">
      <c r="A49" s="205">
        <v>41412410</v>
      </c>
      <c r="B49" s="14" t="s">
        <v>751</v>
      </c>
      <c r="C49" s="36" t="s">
        <v>226</v>
      </c>
      <c r="D49" s="36" t="s">
        <v>226</v>
      </c>
      <c r="E49" s="36"/>
      <c r="F49" s="36" t="s">
        <v>226</v>
      </c>
      <c r="G49" s="36" t="s">
        <v>226</v>
      </c>
      <c r="H49" s="36"/>
      <c r="I49" s="36" t="s">
        <v>226</v>
      </c>
      <c r="J49" s="38" t="s">
        <v>226</v>
      </c>
      <c r="K49" s="38"/>
      <c r="L49" s="38"/>
      <c r="M49" s="38"/>
      <c r="N49" s="38"/>
      <c r="O49" s="175"/>
      <c r="P49" s="79"/>
    </row>
    <row r="50" spans="1:16" s="283" customFormat="1" x14ac:dyDescent="0.2">
      <c r="A50" s="313">
        <v>94059083</v>
      </c>
      <c r="B50" s="11" t="s">
        <v>880</v>
      </c>
      <c r="C50" s="61" t="s">
        <v>226</v>
      </c>
      <c r="D50" s="61" t="s">
        <v>226</v>
      </c>
      <c r="E50" s="61" t="s">
        <v>226</v>
      </c>
      <c r="F50" s="61"/>
      <c r="G50" s="61"/>
      <c r="H50" s="61"/>
      <c r="I50" s="61"/>
      <c r="J50" s="61"/>
      <c r="K50" s="61"/>
      <c r="L50" s="61"/>
      <c r="M50" s="61"/>
      <c r="N50" s="61"/>
      <c r="O50" s="11"/>
      <c r="P50" s="65"/>
    </row>
    <row r="51" spans="1:16" x14ac:dyDescent="0.2">
      <c r="A51" s="205">
        <v>73732132</v>
      </c>
      <c r="B51" s="320" t="s">
        <v>881</v>
      </c>
      <c r="C51" s="36" t="s">
        <v>226</v>
      </c>
      <c r="D51" s="36" t="s">
        <v>226</v>
      </c>
      <c r="E51" s="36" t="s">
        <v>226</v>
      </c>
      <c r="F51" s="36"/>
      <c r="G51" s="36"/>
      <c r="H51" s="36"/>
      <c r="I51" s="36"/>
      <c r="J51" s="36"/>
      <c r="K51" s="36"/>
      <c r="L51" s="36"/>
      <c r="M51" s="36"/>
      <c r="N51" s="36"/>
      <c r="O51" s="152"/>
      <c r="P51" s="79"/>
    </row>
    <row r="52" spans="1:16" x14ac:dyDescent="0.2">
      <c r="A52" s="205">
        <v>73730738</v>
      </c>
      <c r="B52" s="284" t="s">
        <v>556</v>
      </c>
      <c r="C52" s="36"/>
      <c r="D52" s="36"/>
      <c r="E52" s="36" t="s">
        <v>226</v>
      </c>
      <c r="F52" s="36"/>
      <c r="G52" s="36"/>
      <c r="H52" s="36"/>
      <c r="I52" s="36"/>
      <c r="J52" s="38"/>
      <c r="K52" s="38"/>
      <c r="L52" s="38"/>
      <c r="M52" s="38"/>
      <c r="N52" s="38"/>
      <c r="O52" s="175"/>
      <c r="P52" s="79"/>
    </row>
    <row r="53" spans="1:16" x14ac:dyDescent="0.2">
      <c r="A53" s="315">
        <v>73730971</v>
      </c>
      <c r="B53" s="19" t="s">
        <v>862</v>
      </c>
      <c r="C53" s="77"/>
      <c r="D53" s="77"/>
      <c r="E53" s="77"/>
      <c r="F53" s="77" t="s">
        <v>226</v>
      </c>
      <c r="G53" s="77" t="s">
        <v>226</v>
      </c>
      <c r="H53" s="77" t="s">
        <v>226</v>
      </c>
      <c r="I53" s="77"/>
      <c r="J53" s="78"/>
      <c r="K53" s="78" t="s">
        <v>226</v>
      </c>
      <c r="L53" s="78"/>
      <c r="M53" s="78"/>
      <c r="N53" s="78"/>
      <c r="O53" s="175"/>
      <c r="P53" s="79"/>
    </row>
    <row r="54" spans="1:16" x14ac:dyDescent="0.2">
      <c r="A54" s="205">
        <v>98100575</v>
      </c>
      <c r="B54" s="261" t="s">
        <v>557</v>
      </c>
      <c r="C54" s="77"/>
      <c r="D54" s="77"/>
      <c r="E54" s="77"/>
      <c r="F54" s="77" t="s">
        <v>226</v>
      </c>
      <c r="G54" s="77" t="s">
        <v>226</v>
      </c>
      <c r="H54" s="77" t="s">
        <v>226</v>
      </c>
      <c r="I54" s="77"/>
      <c r="J54" s="78"/>
      <c r="K54" s="78" t="s">
        <v>226</v>
      </c>
      <c r="L54" s="78"/>
      <c r="M54" s="78"/>
      <c r="N54" s="78"/>
      <c r="O54" s="175"/>
      <c r="P54" s="79"/>
    </row>
    <row r="55" spans="1:16" x14ac:dyDescent="0.2">
      <c r="A55" s="205">
        <v>98099048</v>
      </c>
      <c r="B55" s="19" t="s">
        <v>547</v>
      </c>
      <c r="C55" s="36" t="s">
        <v>226</v>
      </c>
      <c r="D55" s="36" t="s">
        <v>226</v>
      </c>
      <c r="E55" s="36" t="s">
        <v>226</v>
      </c>
      <c r="F55" s="36" t="s">
        <v>226</v>
      </c>
      <c r="G55" s="36" t="s">
        <v>226</v>
      </c>
      <c r="H55" s="36" t="s">
        <v>226</v>
      </c>
      <c r="I55" s="111" t="s">
        <v>226</v>
      </c>
      <c r="J55" s="307"/>
      <c r="K55" s="307" t="s">
        <v>226</v>
      </c>
      <c r="L55" s="307" t="s">
        <v>226</v>
      </c>
      <c r="M55" s="307" t="s">
        <v>226</v>
      </c>
      <c r="N55" s="307" t="s">
        <v>226</v>
      </c>
      <c r="O55" s="175"/>
      <c r="P55" s="79"/>
    </row>
    <row r="56" spans="1:16" s="306" customFormat="1" x14ac:dyDescent="0.2">
      <c r="A56" s="205">
        <v>65651349</v>
      </c>
      <c r="B56" s="14" t="s">
        <v>558</v>
      </c>
      <c r="C56" s="36" t="s">
        <v>226</v>
      </c>
      <c r="D56" s="36" t="s">
        <v>226</v>
      </c>
      <c r="E56" s="36" t="s">
        <v>226</v>
      </c>
      <c r="F56" s="36" t="s">
        <v>226</v>
      </c>
      <c r="G56" s="36" t="s">
        <v>226</v>
      </c>
      <c r="H56" s="36" t="s">
        <v>226</v>
      </c>
      <c r="I56" s="36" t="s">
        <v>226</v>
      </c>
      <c r="J56" s="38"/>
      <c r="K56" s="38"/>
      <c r="L56" s="38"/>
      <c r="M56" s="38"/>
      <c r="N56" s="38"/>
      <c r="O56" s="175"/>
      <c r="P56" s="289"/>
    </row>
    <row r="57" spans="1:16" x14ac:dyDescent="0.2">
      <c r="A57" s="205">
        <v>98100670</v>
      </c>
      <c r="B57" s="6" t="s">
        <v>567</v>
      </c>
      <c r="C57" s="36" t="s">
        <v>226</v>
      </c>
      <c r="D57" s="36" t="s">
        <v>226</v>
      </c>
      <c r="E57" s="36"/>
      <c r="F57" s="36" t="s">
        <v>226</v>
      </c>
      <c r="G57" s="36" t="s">
        <v>226</v>
      </c>
      <c r="H57" s="36"/>
      <c r="I57" s="36"/>
      <c r="J57" s="36"/>
      <c r="K57" s="36" t="s">
        <v>226</v>
      </c>
      <c r="L57" s="36" t="s">
        <v>226</v>
      </c>
      <c r="M57" s="36"/>
      <c r="N57" s="36" t="s">
        <v>226</v>
      </c>
      <c r="O57" s="152"/>
      <c r="P57" s="79"/>
    </row>
    <row r="58" spans="1:16" x14ac:dyDescent="0.2">
      <c r="A58" s="205">
        <v>98099103</v>
      </c>
      <c r="B58" s="14" t="s">
        <v>855</v>
      </c>
      <c r="C58" s="36" t="s">
        <v>226</v>
      </c>
      <c r="D58" s="36" t="s">
        <v>226</v>
      </c>
      <c r="E58" s="36" t="s">
        <v>226</v>
      </c>
      <c r="F58" s="36"/>
      <c r="G58" s="36"/>
      <c r="H58" s="36"/>
      <c r="I58" s="36"/>
      <c r="J58" s="36"/>
      <c r="K58" s="36"/>
      <c r="L58" s="36"/>
      <c r="M58" s="36"/>
      <c r="N58" s="36"/>
      <c r="O58" s="297"/>
      <c r="P58" s="79"/>
    </row>
    <row r="59" spans="1:16" x14ac:dyDescent="0.2">
      <c r="A59" s="304">
        <v>41419866</v>
      </c>
      <c r="B59" s="114" t="s">
        <v>866</v>
      </c>
      <c r="C59" s="77"/>
      <c r="D59" s="77"/>
      <c r="E59" s="77"/>
      <c r="F59" s="77" t="s">
        <v>226</v>
      </c>
      <c r="G59" s="77" t="s">
        <v>226</v>
      </c>
      <c r="H59" s="77" t="s">
        <v>226</v>
      </c>
      <c r="I59" s="77"/>
      <c r="J59" s="77"/>
      <c r="K59" s="77" t="s">
        <v>226</v>
      </c>
      <c r="L59" s="77" t="s">
        <v>226</v>
      </c>
      <c r="M59" s="77"/>
      <c r="N59" s="77"/>
      <c r="O59" s="114"/>
      <c r="P59" s="305"/>
    </row>
    <row r="60" spans="1:16" s="288" customFormat="1" x14ac:dyDescent="0.2">
      <c r="A60" s="205">
        <v>73731529</v>
      </c>
      <c r="B60" s="14" t="s">
        <v>882</v>
      </c>
      <c r="C60" s="36" t="s">
        <v>226</v>
      </c>
      <c r="D60" s="36" t="s">
        <v>226</v>
      </c>
      <c r="E60" s="36" t="s">
        <v>226</v>
      </c>
      <c r="F60" s="36"/>
      <c r="G60" s="36"/>
      <c r="H60" s="36"/>
      <c r="I60" s="36" t="s">
        <v>226</v>
      </c>
      <c r="J60" s="36"/>
      <c r="K60" s="36"/>
      <c r="L60" s="36"/>
      <c r="M60" s="36"/>
      <c r="N60" s="36"/>
      <c r="O60" s="326"/>
      <c r="P60" s="289"/>
    </row>
    <row r="61" spans="1:16" x14ac:dyDescent="0.2">
      <c r="A61" s="205">
        <v>60605681</v>
      </c>
      <c r="B61" s="14" t="s">
        <v>849</v>
      </c>
      <c r="C61" s="36" t="s">
        <v>226</v>
      </c>
      <c r="D61" s="36" t="s">
        <v>226</v>
      </c>
      <c r="E61" s="36" t="s">
        <v>226</v>
      </c>
      <c r="F61" s="36" t="s">
        <v>226</v>
      </c>
      <c r="G61" s="36" t="s">
        <v>226</v>
      </c>
      <c r="H61" s="36" t="s">
        <v>226</v>
      </c>
      <c r="I61" s="36" t="s">
        <v>226</v>
      </c>
      <c r="J61" s="38"/>
      <c r="K61" s="38"/>
      <c r="L61" s="38" t="s">
        <v>226</v>
      </c>
      <c r="M61" s="38"/>
      <c r="N61" s="38" t="s">
        <v>226</v>
      </c>
      <c r="O61" s="175"/>
      <c r="P61" s="289"/>
    </row>
    <row r="62" spans="1:16" x14ac:dyDescent="0.2">
      <c r="A62" s="5">
        <v>47472083</v>
      </c>
      <c r="B62" s="6" t="s">
        <v>850</v>
      </c>
      <c r="C62" s="36" t="s">
        <v>226</v>
      </c>
      <c r="D62" s="36" t="s">
        <v>226</v>
      </c>
      <c r="E62" s="36" t="s">
        <v>226</v>
      </c>
      <c r="F62" s="36" t="s">
        <v>226</v>
      </c>
      <c r="G62" s="36" t="s">
        <v>226</v>
      </c>
      <c r="H62" s="36" t="s">
        <v>226</v>
      </c>
      <c r="I62" s="36" t="s">
        <v>226</v>
      </c>
      <c r="J62" s="38" t="s">
        <v>226</v>
      </c>
      <c r="K62" s="38"/>
      <c r="L62" s="38"/>
      <c r="M62" s="38"/>
      <c r="N62" s="38"/>
      <c r="O62" s="152"/>
      <c r="P62" s="289"/>
    </row>
    <row r="63" spans="1:16" s="287" customFormat="1" x14ac:dyDescent="0.2">
      <c r="A63" s="271">
        <v>98102784</v>
      </c>
      <c r="B63" s="11" t="s">
        <v>890</v>
      </c>
      <c r="C63" s="77" t="s">
        <v>226</v>
      </c>
      <c r="D63" s="77" t="s">
        <v>226</v>
      </c>
      <c r="E63" s="77" t="s">
        <v>226</v>
      </c>
      <c r="F63" s="77" t="s">
        <v>226</v>
      </c>
      <c r="G63" s="77" t="s">
        <v>226</v>
      </c>
      <c r="H63" s="77"/>
      <c r="I63" s="77"/>
      <c r="J63" s="77"/>
      <c r="K63" s="77" t="s">
        <v>226</v>
      </c>
      <c r="L63" s="77"/>
      <c r="M63" s="77"/>
      <c r="N63" s="77"/>
      <c r="O63" s="98"/>
      <c r="P63" s="65"/>
    </row>
    <row r="64" spans="1:16" ht="15" x14ac:dyDescent="0.2">
      <c r="A64" s="317">
        <v>98099155</v>
      </c>
      <c r="B64" s="286" t="s">
        <v>869</v>
      </c>
      <c r="C64" s="61"/>
      <c r="D64" s="77" t="s">
        <v>226</v>
      </c>
      <c r="E64" s="77" t="s">
        <v>226</v>
      </c>
      <c r="F64" s="61"/>
      <c r="G64" s="61"/>
      <c r="H64" s="61"/>
      <c r="I64" s="61"/>
      <c r="J64" s="61"/>
      <c r="K64" s="61"/>
      <c r="L64" s="61"/>
      <c r="M64" s="61"/>
      <c r="N64" s="61"/>
      <c r="O64" s="325"/>
      <c r="P64" s="7"/>
    </row>
    <row r="65" spans="1:16" x14ac:dyDescent="0.2">
      <c r="A65" s="205">
        <v>66662402</v>
      </c>
      <c r="B65" s="6" t="s">
        <v>775</v>
      </c>
      <c r="C65" s="36" t="s">
        <v>227</v>
      </c>
      <c r="D65" s="36" t="s">
        <v>226</v>
      </c>
      <c r="E65" s="36" t="s">
        <v>226</v>
      </c>
      <c r="F65" s="36" t="s">
        <v>226</v>
      </c>
      <c r="G65" s="36" t="s">
        <v>226</v>
      </c>
      <c r="H65" s="36" t="s">
        <v>226</v>
      </c>
      <c r="I65" s="36" t="s">
        <v>226</v>
      </c>
      <c r="J65" s="36" t="s">
        <v>226</v>
      </c>
      <c r="K65" s="36"/>
      <c r="L65" s="36"/>
      <c r="M65" s="36"/>
      <c r="N65" s="36"/>
      <c r="O65" s="175"/>
      <c r="P65" s="296"/>
    </row>
    <row r="66" spans="1:16" x14ac:dyDescent="0.2">
      <c r="A66" s="205">
        <v>98100422</v>
      </c>
      <c r="B66" s="14" t="s">
        <v>560</v>
      </c>
      <c r="C66" s="77" t="s">
        <v>226</v>
      </c>
      <c r="D66" s="77" t="s">
        <v>226</v>
      </c>
      <c r="E66" s="77" t="s">
        <v>226</v>
      </c>
      <c r="F66" s="36" t="s">
        <v>226</v>
      </c>
      <c r="G66" s="36" t="s">
        <v>226</v>
      </c>
      <c r="H66" s="36" t="s">
        <v>226</v>
      </c>
      <c r="I66" s="36"/>
      <c r="J66" s="36" t="s">
        <v>226</v>
      </c>
      <c r="K66" s="36"/>
      <c r="L66" s="36"/>
      <c r="M66" s="36"/>
      <c r="N66" s="36"/>
      <c r="O66" s="11"/>
      <c r="P66" s="289"/>
    </row>
    <row r="67" spans="1:16" x14ac:dyDescent="0.2">
      <c r="A67" s="316">
        <v>60605769</v>
      </c>
      <c r="B67" s="14" t="s">
        <v>754</v>
      </c>
      <c r="C67" s="36"/>
      <c r="D67" s="36"/>
      <c r="E67" s="36"/>
      <c r="F67" s="36" t="s">
        <v>226</v>
      </c>
      <c r="G67" s="36"/>
      <c r="H67" s="36"/>
      <c r="I67" s="36"/>
      <c r="J67" s="36" t="s">
        <v>226</v>
      </c>
      <c r="K67" s="36"/>
      <c r="L67" s="36"/>
      <c r="M67" s="36"/>
      <c r="N67" s="36"/>
      <c r="O67" s="11"/>
      <c r="P67" s="289"/>
    </row>
    <row r="68" spans="1:16" x14ac:dyDescent="0.2">
      <c r="A68" s="205">
        <v>73730906</v>
      </c>
      <c r="B68" s="6" t="s">
        <v>776</v>
      </c>
      <c r="C68" s="36"/>
      <c r="D68" s="36" t="s">
        <v>226</v>
      </c>
      <c r="E68" s="36" t="s">
        <v>226</v>
      </c>
      <c r="F68" s="36"/>
      <c r="G68" s="36"/>
      <c r="H68" s="36" t="s">
        <v>226</v>
      </c>
      <c r="I68" s="36"/>
      <c r="J68" s="36" t="s">
        <v>226</v>
      </c>
      <c r="K68" s="43"/>
      <c r="L68" s="43"/>
      <c r="M68" s="43"/>
      <c r="N68" s="43"/>
      <c r="O68" s="152"/>
      <c r="P68" s="296"/>
    </row>
    <row r="69" spans="1:16" s="283" customFormat="1" x14ac:dyDescent="0.2">
      <c r="A69" s="205">
        <v>41410932</v>
      </c>
      <c r="B69" s="14" t="s">
        <v>778</v>
      </c>
      <c r="C69" s="36" t="s">
        <v>226</v>
      </c>
      <c r="D69" s="36" t="s">
        <v>226</v>
      </c>
      <c r="E69" s="36" t="s">
        <v>226</v>
      </c>
      <c r="F69" s="36" t="s">
        <v>226</v>
      </c>
      <c r="G69" s="36" t="s">
        <v>226</v>
      </c>
      <c r="H69" s="36" t="s">
        <v>226</v>
      </c>
      <c r="I69" s="36" t="s">
        <v>226</v>
      </c>
      <c r="J69" s="36"/>
      <c r="K69" s="36" t="s">
        <v>226</v>
      </c>
      <c r="L69" s="36" t="s">
        <v>226</v>
      </c>
      <c r="M69" s="36"/>
      <c r="N69" s="36"/>
      <c r="O69" s="152"/>
      <c r="P69" s="289"/>
    </row>
    <row r="70" spans="1:16" s="288" customFormat="1" x14ac:dyDescent="0.2">
      <c r="A70" s="205">
        <v>98100033</v>
      </c>
      <c r="B70" s="261" t="s">
        <v>562</v>
      </c>
      <c r="C70" s="36"/>
      <c r="D70" s="36"/>
      <c r="E70" s="36"/>
      <c r="F70" s="36" t="s">
        <v>226</v>
      </c>
      <c r="G70" s="36" t="s">
        <v>226</v>
      </c>
      <c r="H70" s="36" t="s">
        <v>226</v>
      </c>
      <c r="I70" s="36"/>
      <c r="J70" s="36"/>
      <c r="K70" s="36" t="s">
        <v>226</v>
      </c>
      <c r="L70" s="36"/>
      <c r="M70" s="36"/>
      <c r="N70" s="36"/>
      <c r="O70" s="11"/>
      <c r="P70" s="292"/>
    </row>
    <row r="71" spans="1:16" x14ac:dyDescent="0.2">
      <c r="A71" s="266">
        <v>98101837</v>
      </c>
      <c r="B71" s="244" t="s">
        <v>864</v>
      </c>
      <c r="C71" s="77" t="s">
        <v>226</v>
      </c>
      <c r="D71" s="77" t="s">
        <v>226</v>
      </c>
      <c r="E71" s="77" t="s">
        <v>226</v>
      </c>
      <c r="F71" s="77"/>
      <c r="G71" s="77"/>
      <c r="H71" s="77"/>
      <c r="I71" s="77"/>
      <c r="J71" s="77"/>
      <c r="K71" s="77"/>
      <c r="L71" s="77"/>
      <c r="M71" s="77"/>
      <c r="N71" s="77"/>
      <c r="O71" s="269"/>
      <c r="P71" s="289"/>
    </row>
    <row r="72" spans="1:16" x14ac:dyDescent="0.2">
      <c r="A72" s="205">
        <v>41410914</v>
      </c>
      <c r="B72" s="19" t="s">
        <v>563</v>
      </c>
      <c r="C72" s="36" t="s">
        <v>226</v>
      </c>
      <c r="D72" s="36" t="s">
        <v>226</v>
      </c>
      <c r="E72" s="36" t="s">
        <v>226</v>
      </c>
      <c r="F72" s="36" t="s">
        <v>226</v>
      </c>
      <c r="G72" s="36" t="s">
        <v>226</v>
      </c>
      <c r="H72" s="36"/>
      <c r="I72" s="36" t="s">
        <v>226</v>
      </c>
      <c r="J72" s="36" t="s">
        <v>226</v>
      </c>
      <c r="K72" s="36"/>
      <c r="L72" s="36"/>
      <c r="M72" s="36"/>
      <c r="N72" s="36"/>
      <c r="O72" s="152"/>
      <c r="P72" s="289"/>
    </row>
    <row r="73" spans="1:16" x14ac:dyDescent="0.2">
      <c r="A73" s="205">
        <v>98099140</v>
      </c>
      <c r="B73" s="6" t="s">
        <v>770</v>
      </c>
      <c r="C73" s="36" t="s">
        <v>226</v>
      </c>
      <c r="D73" s="36" t="s">
        <v>226</v>
      </c>
      <c r="E73" s="36" t="s">
        <v>226</v>
      </c>
      <c r="F73" s="36" t="s">
        <v>226</v>
      </c>
      <c r="G73" s="36" t="s">
        <v>226</v>
      </c>
      <c r="H73" s="36" t="s">
        <v>226</v>
      </c>
      <c r="I73" s="36"/>
      <c r="J73" s="36" t="s">
        <v>226</v>
      </c>
      <c r="K73" s="36"/>
      <c r="L73" s="36"/>
      <c r="M73" s="36"/>
      <c r="N73" s="36"/>
      <c r="O73" s="152"/>
      <c r="P73" s="289"/>
    </row>
    <row r="74" spans="1:16" x14ac:dyDescent="0.2">
      <c r="A74" s="205">
        <v>75751817</v>
      </c>
      <c r="B74" s="14" t="s">
        <v>571</v>
      </c>
      <c r="C74" s="36" t="s">
        <v>226</v>
      </c>
      <c r="D74" s="36" t="s">
        <v>226</v>
      </c>
      <c r="E74" s="36" t="s">
        <v>226</v>
      </c>
      <c r="F74" s="36" t="s">
        <v>226</v>
      </c>
      <c r="G74" s="36" t="s">
        <v>226</v>
      </c>
      <c r="H74" s="36" t="s">
        <v>226</v>
      </c>
      <c r="I74" s="36"/>
      <c r="J74" s="36" t="s">
        <v>226</v>
      </c>
      <c r="K74" s="36"/>
      <c r="L74" s="36"/>
      <c r="M74" s="36"/>
      <c r="N74" s="36"/>
      <c r="O74" s="152"/>
      <c r="P74" s="292"/>
    </row>
    <row r="75" spans="1:16" s="283" customFormat="1" x14ac:dyDescent="0.2">
      <c r="A75" s="205">
        <v>41410903</v>
      </c>
      <c r="B75" s="285" t="s">
        <v>777</v>
      </c>
      <c r="C75" s="36" t="s">
        <v>226</v>
      </c>
      <c r="D75" s="36" t="s">
        <v>226</v>
      </c>
      <c r="E75" s="36" t="s">
        <v>226</v>
      </c>
      <c r="F75" s="36" t="s">
        <v>226</v>
      </c>
      <c r="G75" s="36" t="s">
        <v>226</v>
      </c>
      <c r="H75" s="36" t="s">
        <v>227</v>
      </c>
      <c r="I75" s="36" t="s">
        <v>226</v>
      </c>
      <c r="J75" s="36" t="s">
        <v>226</v>
      </c>
      <c r="K75" s="36"/>
      <c r="L75" s="36"/>
      <c r="M75" s="36"/>
      <c r="N75" s="36"/>
      <c r="O75" s="324"/>
      <c r="P75" s="289"/>
    </row>
    <row r="76" spans="1:16" x14ac:dyDescent="0.2">
      <c r="A76" s="266">
        <v>98100390</v>
      </c>
      <c r="B76" s="244" t="s">
        <v>863</v>
      </c>
      <c r="C76" s="77"/>
      <c r="D76" s="77" t="s">
        <v>226</v>
      </c>
      <c r="E76" s="77" t="s">
        <v>226</v>
      </c>
      <c r="F76" s="77"/>
      <c r="G76" s="77"/>
      <c r="H76" s="77"/>
      <c r="I76" s="77"/>
      <c r="J76" s="77"/>
      <c r="K76" s="77"/>
      <c r="L76" s="77"/>
      <c r="M76" s="77"/>
      <c r="N76" s="77"/>
      <c r="O76" s="299"/>
      <c r="P76" s="52"/>
    </row>
    <row r="77" spans="1:16" s="252" customFormat="1" x14ac:dyDescent="0.2">
      <c r="A77" s="5">
        <v>98099178</v>
      </c>
      <c r="B77" s="269" t="s">
        <v>851</v>
      </c>
      <c r="C77" s="85" t="s">
        <v>226</v>
      </c>
      <c r="D77" s="85" t="s">
        <v>226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269"/>
      <c r="P77" s="289"/>
    </row>
    <row r="78" spans="1:16" x14ac:dyDescent="0.2">
      <c r="A78" s="205">
        <v>75751816</v>
      </c>
      <c r="B78" s="284" t="s">
        <v>740</v>
      </c>
      <c r="C78" s="36" t="s">
        <v>226</v>
      </c>
      <c r="D78" s="36" t="s">
        <v>226</v>
      </c>
      <c r="E78" s="36" t="s">
        <v>226</v>
      </c>
      <c r="F78" s="36" t="s">
        <v>226</v>
      </c>
      <c r="G78" s="36" t="s">
        <v>226</v>
      </c>
      <c r="H78" s="36" t="s">
        <v>226</v>
      </c>
      <c r="I78" s="36" t="s">
        <v>226</v>
      </c>
      <c r="J78" s="36" t="s">
        <v>226</v>
      </c>
      <c r="K78" s="38"/>
      <c r="L78" s="38"/>
      <c r="M78" s="38"/>
      <c r="N78" s="38"/>
      <c r="O78" s="299"/>
      <c r="P78" s="282"/>
    </row>
    <row r="79" spans="1:16" x14ac:dyDescent="0.2">
      <c r="A79" s="205">
        <v>91910211</v>
      </c>
      <c r="B79" s="1" t="s">
        <v>886</v>
      </c>
      <c r="C79" s="36" t="s">
        <v>226</v>
      </c>
      <c r="D79" s="36" t="s">
        <v>226</v>
      </c>
      <c r="E79" s="36" t="s">
        <v>226</v>
      </c>
      <c r="F79" s="36"/>
      <c r="G79" s="36" t="s">
        <v>226</v>
      </c>
      <c r="H79" s="36" t="s">
        <v>226</v>
      </c>
      <c r="I79" s="36"/>
      <c r="J79" s="38" t="s">
        <v>226</v>
      </c>
      <c r="K79" s="38"/>
      <c r="L79" s="38"/>
      <c r="M79" s="38"/>
      <c r="N79" s="38"/>
      <c r="O79" s="1"/>
      <c r="P79" s="289"/>
    </row>
    <row r="80" spans="1:16" s="283" customFormat="1" x14ac:dyDescent="0.2">
      <c r="A80" s="205">
        <v>98100117</v>
      </c>
      <c r="B80" s="322" t="s">
        <v>272</v>
      </c>
      <c r="C80" s="36" t="s">
        <v>226</v>
      </c>
      <c r="D80" s="36" t="s">
        <v>226</v>
      </c>
      <c r="E80" s="36" t="s">
        <v>226</v>
      </c>
      <c r="F80" s="36" t="s">
        <v>226</v>
      </c>
      <c r="G80" s="36" t="s">
        <v>226</v>
      </c>
      <c r="H80" s="36" t="s">
        <v>226</v>
      </c>
      <c r="I80" s="36"/>
      <c r="J80" s="36" t="s">
        <v>226</v>
      </c>
      <c r="K80" s="312"/>
      <c r="L80" s="312"/>
      <c r="M80" s="312"/>
      <c r="N80" s="312"/>
      <c r="O80" s="244"/>
      <c r="P80" s="289"/>
    </row>
    <row r="81" spans="1:16" ht="15" x14ac:dyDescent="0.2">
      <c r="A81" s="267">
        <v>98100133</v>
      </c>
      <c r="B81" s="286" t="s">
        <v>854</v>
      </c>
      <c r="C81" s="77"/>
      <c r="D81" s="77"/>
      <c r="E81" s="77"/>
      <c r="F81" s="77" t="s">
        <v>226</v>
      </c>
      <c r="G81" s="77" t="s">
        <v>226</v>
      </c>
      <c r="H81" s="77" t="s">
        <v>226</v>
      </c>
      <c r="I81" s="77"/>
      <c r="J81" s="77"/>
      <c r="K81" s="77" t="s">
        <v>226</v>
      </c>
      <c r="L81" s="77"/>
      <c r="M81" s="77"/>
      <c r="N81" s="77"/>
      <c r="O81" s="269"/>
      <c r="P81" s="294"/>
    </row>
    <row r="82" spans="1:16" s="283" customFormat="1" x14ac:dyDescent="0.2">
      <c r="A82" s="266">
        <v>98099057</v>
      </c>
      <c r="B82" s="286" t="s">
        <v>322</v>
      </c>
      <c r="C82" s="77" t="s">
        <v>226</v>
      </c>
      <c r="D82" s="77" t="s">
        <v>226</v>
      </c>
      <c r="E82" s="77" t="s">
        <v>226</v>
      </c>
      <c r="F82" s="77" t="s">
        <v>226</v>
      </c>
      <c r="G82" s="77" t="s">
        <v>226</v>
      </c>
      <c r="H82" s="77" t="s">
        <v>226</v>
      </c>
      <c r="I82" s="77"/>
      <c r="J82" s="77"/>
      <c r="K82" s="77" t="s">
        <v>226</v>
      </c>
      <c r="L82" s="77"/>
      <c r="M82" s="77"/>
      <c r="N82" s="77"/>
      <c r="O82" s="300"/>
      <c r="P82" s="52"/>
    </row>
    <row r="83" spans="1:16" x14ac:dyDescent="0.2">
      <c r="A83" s="265">
        <v>98101497</v>
      </c>
      <c r="B83" s="173" t="s">
        <v>873</v>
      </c>
      <c r="C83" s="36"/>
      <c r="D83" s="36"/>
      <c r="E83" s="36"/>
      <c r="F83" s="36" t="s">
        <v>226</v>
      </c>
      <c r="G83" s="36"/>
      <c r="H83" s="36"/>
      <c r="I83" s="36"/>
      <c r="J83" s="36"/>
      <c r="K83" s="36" t="s">
        <v>226</v>
      </c>
      <c r="L83" s="36" t="s">
        <v>226</v>
      </c>
      <c r="M83" s="36" t="s">
        <v>226</v>
      </c>
      <c r="N83" s="36" t="s">
        <v>226</v>
      </c>
      <c r="O83" s="152"/>
      <c r="P83" s="293"/>
    </row>
    <row r="84" spans="1:16" x14ac:dyDescent="0.2">
      <c r="A84" s="205">
        <v>98099967</v>
      </c>
      <c r="B84" s="285" t="s">
        <v>266</v>
      </c>
      <c r="C84" s="36" t="s">
        <v>226</v>
      </c>
      <c r="D84" s="36" t="s">
        <v>226</v>
      </c>
      <c r="E84" s="36" t="s">
        <v>226</v>
      </c>
      <c r="F84" s="36" t="s">
        <v>226</v>
      </c>
      <c r="G84" s="36" t="s">
        <v>226</v>
      </c>
      <c r="H84" s="36"/>
      <c r="I84" s="36"/>
      <c r="J84" s="42" t="s">
        <v>226</v>
      </c>
      <c r="K84" s="42"/>
      <c r="L84" s="42"/>
      <c r="M84" s="42"/>
      <c r="N84" s="42"/>
      <c r="O84" s="175"/>
      <c r="P84" s="289"/>
    </row>
    <row r="85" spans="1:16" x14ac:dyDescent="0.2">
      <c r="A85" s="153"/>
    </row>
    <row r="86" spans="1:16" x14ac:dyDescent="0.2">
      <c r="B86" s="45"/>
    </row>
    <row r="87" spans="1:16" x14ac:dyDescent="0.2">
      <c r="B87" s="45"/>
    </row>
    <row r="88" spans="1:16" x14ac:dyDescent="0.2">
      <c r="B88" s="45"/>
    </row>
    <row r="91" spans="1:16" x14ac:dyDescent="0.2">
      <c r="H91" s="276"/>
    </row>
  </sheetData>
  <autoFilter ref="B7:N85"/>
  <sortState ref="A10:S84">
    <sortCondition ref="B10:B84"/>
  </sortState>
  <hyperlinks>
    <hyperlink ref="B83" r:id="rId1"/>
    <hyperlink ref="B10" r:id="rId2"/>
    <hyperlink ref="B11" r:id="rId3"/>
    <hyperlink ref="B12" r:id="rId4"/>
    <hyperlink ref="B15" r:id="rId5"/>
    <hyperlink ref="B46" r:id="rId6"/>
    <hyperlink ref="B20" r:id="rId7"/>
    <hyperlink ref="B21" r:id="rId8"/>
    <hyperlink ref="B22" r:id="rId9"/>
    <hyperlink ref="B38" r:id="rId10"/>
    <hyperlink ref="B24" r:id="rId11"/>
    <hyperlink ref="B25" r:id="rId12"/>
    <hyperlink ref="B26" r:id="rId13"/>
    <hyperlink ref="B27" r:id="rId14"/>
    <hyperlink ref="B28" r:id="rId15"/>
    <hyperlink ref="B29" r:id="rId16"/>
    <hyperlink ref="B30" r:id="rId17"/>
    <hyperlink ref="B32" r:id="rId18"/>
    <hyperlink ref="B37" r:id="rId19"/>
    <hyperlink ref="B39" r:id="rId20"/>
    <hyperlink ref="B40" r:id="rId21"/>
    <hyperlink ref="B41" r:id="rId22"/>
    <hyperlink ref="B42" r:id="rId23"/>
    <hyperlink ref="B44" r:id="rId24"/>
    <hyperlink ref="B45" r:id="rId25"/>
    <hyperlink ref="B49" r:id="rId26"/>
    <hyperlink ref="B51" r:id="rId27"/>
    <hyperlink ref="B52" r:id="rId28"/>
    <hyperlink ref="B54" r:id="rId29"/>
    <hyperlink ref="B55" r:id="rId30"/>
    <hyperlink ref="B56" r:id="rId31"/>
    <hyperlink ref="B57" r:id="rId32"/>
    <hyperlink ref="B58" r:id="rId33"/>
    <hyperlink ref="B60" r:id="rId34"/>
    <hyperlink ref="B61" r:id="rId35"/>
    <hyperlink ref="B62" r:id="rId36"/>
    <hyperlink ref="B65" r:id="rId37"/>
    <hyperlink ref="B66" r:id="rId38"/>
    <hyperlink ref="B67" r:id="rId39"/>
    <hyperlink ref="B68" r:id="rId40"/>
    <hyperlink ref="B72" r:id="rId41"/>
    <hyperlink ref="B43" r:id="rId42"/>
    <hyperlink ref="B74" r:id="rId43"/>
    <hyperlink ref="B47" r:id="rId44"/>
    <hyperlink ref="B77" r:id="rId45"/>
    <hyperlink ref="B78" r:id="rId46"/>
    <hyperlink ref="B80" r:id="rId47"/>
    <hyperlink ref="B69" r:id="rId48"/>
    <hyperlink ref="B18" r:id="rId49"/>
    <hyperlink ref="B73" r:id="rId50"/>
    <hyperlink ref="B82" r:id="rId51"/>
    <hyperlink ref="B84" r:id="rId52"/>
    <hyperlink ref="B75" r:id="rId53"/>
    <hyperlink ref="B81" r:id="rId54"/>
    <hyperlink ref="B23" r:id="rId55"/>
    <hyperlink ref="B13" r:id="rId56"/>
    <hyperlink ref="B76" r:id="rId57"/>
    <hyperlink ref="B71" r:id="rId58"/>
    <hyperlink ref="B53" r:id="rId59"/>
    <hyperlink ref="B35" r:id="rId60"/>
    <hyperlink ref="B59" r:id="rId61"/>
    <hyperlink ref="B70" r:id="rId62"/>
    <hyperlink ref="B17" r:id="rId63"/>
    <hyperlink ref="B19" r:id="rId64"/>
    <hyperlink ref="B64" r:id="rId65"/>
    <hyperlink ref="B50" r:id="rId66"/>
    <hyperlink ref="B9" r:id="rId67" tooltip="Open in nieuw venster" display="http://ghcrm01.ghouten.local/GemeenteHouten/main.aspx?etn=pv_betrokkene&amp;extraqs=%3f_CreateFromId%3d%7be6904136-1287-e711-9447-00155dabf083%7d%26_CreateFromType%3d10067%26etn%3dpv_betrokkene&amp;pagetype=entityrecord&amp;id=%7be9904136-1287-e711-9447-00155dabf083%7d"/>
    <hyperlink ref="B14" r:id="rId68"/>
    <hyperlink ref="B8" r:id="rId69"/>
    <hyperlink ref="B33" r:id="rId70"/>
    <hyperlink ref="B63" r:id="rId71" display="Stichting Santé Partners"/>
  </hyperlinks>
  <pageMargins left="0.7" right="0.7" top="0.75" bottom="0.75" header="0.3" footer="0.3"/>
  <pageSetup paperSize="9" scale="64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Contact JM</vt:lpstr>
      <vt:lpstr>Producten MN JM</vt:lpstr>
      <vt:lpstr>Overzicht aanbieders producten </vt:lpstr>
      <vt:lpstr>'Contact JM'!Afdrukbereik</vt:lpstr>
      <vt:lpstr>'Overzicht aanbieders producten 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 Knijf</dc:creator>
  <cp:lastModifiedBy>Jos Swart</cp:lastModifiedBy>
  <cp:lastPrinted>2018-01-22T09:57:52Z</cp:lastPrinted>
  <dcterms:created xsi:type="dcterms:W3CDTF">2015-02-10T07:10:31Z</dcterms:created>
  <dcterms:modified xsi:type="dcterms:W3CDTF">2018-01-22T10:03:09Z</dcterms:modified>
</cp:coreProperties>
</file>